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83" activeTab="5"/>
  </bookViews>
  <sheets>
    <sheet name="封面" sheetId="31" r:id="rId1"/>
    <sheet name="目录" sheetId="30" r:id="rId2"/>
    <sheet name="表一、吉县2026年一般公共预算收入总表" sheetId="1" r:id="rId3"/>
    <sheet name="表二、吉县2026年一般公共预算收入" sheetId="2" r:id="rId4"/>
    <sheet name="表三、吉县2026年一般公共预算支出总表" sheetId="3" r:id="rId5"/>
    <sheet name="表四、吉县2026年一般公共预算支出" sheetId="6" r:id="rId6"/>
    <sheet name="表四之一、吉县2026年一般公共预算支出" sheetId="29" r:id="rId7"/>
    <sheet name="表五、吉县2026年一般公共预算支出明细表" sheetId="26" r:id="rId8"/>
    <sheet name="表六、吉县2026年一般公共预算支出分经济科目表" sheetId="8" r:id="rId9"/>
    <sheet name="表七、吉县2026年一般公共预算基本支出分经济科目" sheetId="9" r:id="rId10"/>
    <sheet name="表八、吉县2026年一般公共预算专项转移支付分项目表" sheetId="11" r:id="rId11"/>
    <sheet name="表九、吉县2026年政府性基金预算收入" sheetId="32" r:id="rId12"/>
    <sheet name="表十、吉县2026年政府性基金预算支出" sheetId="33" r:id="rId13"/>
    <sheet name="表十一、吉县2026年政府性基金预算支出明细表" sheetId="34" r:id="rId14"/>
    <sheet name="表十二、吉县2026年政府性基金预算支出分经济科目表" sheetId="35" r:id="rId15"/>
    <sheet name="表十三、吉县2026年政府性基金专项转移支付分项目表" sheetId="36" r:id="rId16"/>
    <sheet name="表十四、吉县2026年国有资本经营预算收入" sheetId="37" r:id="rId17"/>
    <sheet name="表十五、吉县2026年国有资本经营预算支出" sheetId="38" r:id="rId18"/>
    <sheet name="表十六、吉县2026年国有资本经营预算支出分经济科目表" sheetId="39" r:id="rId19"/>
    <sheet name="表十七、吉县2026年国有资本经营预算专项转移支付分项目表" sheetId="40" r:id="rId20"/>
    <sheet name="表十八、吉县2025年社会保险基金预算收入" sheetId="41" r:id="rId21"/>
    <sheet name="表十九、吉县2025年社会保险基金预算支出" sheetId="42" r:id="rId22"/>
    <sheet name="表二十、吉县2025年政府债务执行情况表" sheetId="20" r:id="rId23"/>
    <sheet name="表二十一、吉县2025年政府专项债务执行情况表" sheetId="21" r:id="rId24"/>
    <sheet name="表二十二、吉县2025年新增地方政府专项债券重大项目明细表" sheetId="23" r:id="rId25"/>
    <sheet name="表二十三、吉县2025年新增专项债券项目明细情况表" sheetId="27" r:id="rId26"/>
    <sheet name="表二十四、吉县2026年地方政府债务限额提前下达情况表" sheetId="28" r:id="rId27"/>
  </sheets>
  <definedNames>
    <definedName name="_xlnm._FilterDatabase" localSheetId="9" hidden="1">表七、吉县2026年一般公共预算基本支出分经济科目!$A$1:$D$62</definedName>
    <definedName name="_xlnm._FilterDatabase" localSheetId="2" hidden="1">表一、吉县2026年一般公共预算收入总表!$A$2:$C$45</definedName>
    <definedName name="_xlnm._FilterDatabase" localSheetId="4" hidden="1">表三、吉县2026年一般公共预算支出总表!$5:$29</definedName>
    <definedName name="_xlnm._FilterDatabase" localSheetId="5" hidden="1">表四、吉县2026年一般公共预算支出!$A$5:$I$32</definedName>
    <definedName name="_xlnm.Print_Area" localSheetId="7">表五、吉县2026年一般公共预算支出明细表!$A$1:$E$1306</definedName>
    <definedName name="_xlnm._FilterDatabase" localSheetId="7" hidden="1">表五、吉县2026年一般公共预算支出明细表!$A$4:$N$1309</definedName>
    <definedName name="_xlnm._FilterDatabase" localSheetId="6" hidden="1">表四之一、吉县2026年一般公共预算支出!$A$4:$E$31</definedName>
    <definedName name="_xlnm.Print_Titles" localSheetId="7">表五、吉县2026年一般公共预算支出明细表!$4:$4</definedName>
    <definedName name="_xlnm.Print_Area" localSheetId="1">目录!$A$1:$I$26</definedName>
    <definedName name="_xlnm.Print_Area" localSheetId="9">表七、吉县2026年一般公共预算基本支出分经济科目!$A$1:$C$64</definedName>
    <definedName name="_xlnm._FilterDatabase" localSheetId="11" hidden="1">表九、吉县2026年政府性基金预算收入!$A$4:$XEF$19</definedName>
    <definedName name="_xlnm._FilterDatabase" localSheetId="13" hidden="1">表十一、吉县2026年政府性基金预算支出明细表!$4:$40</definedName>
    <definedName name="_xlnm.Print_Titles" localSheetId="20">表十八、吉县2025年社会保险基金预算收入!$3:$4</definedName>
  </definedName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（取表二附表）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rFont val="Arial"/>
            <charset val="134"/>
          </rPr>
          <t>（取表九附表）</t>
        </r>
      </text>
    </comment>
  </commentList>
</comments>
</file>

<file path=xl/sharedStrings.xml><?xml version="1.0" encoding="utf-8"?>
<sst xmlns="http://schemas.openxmlformats.org/spreadsheetml/2006/main" count="2074" uniqueCount="1496">
  <si>
    <t xml:space="preserve">   </t>
  </si>
  <si>
    <t xml:space="preserve">     </t>
  </si>
  <si>
    <t>吉县2026年政府预算公开表</t>
  </si>
  <si>
    <t>吉县财政局编制</t>
  </si>
  <si>
    <t>二○二六年一月</t>
  </si>
  <si>
    <t>目录</t>
  </si>
  <si>
    <t>表一、吉县2026年一般公共预算收入总表</t>
  </si>
  <si>
    <t>第</t>
  </si>
  <si>
    <t>页</t>
  </si>
  <si>
    <t>表二、吉县2026年一般公共预算收入</t>
  </si>
  <si>
    <t>表三、吉县2026年一般公共预算支出总表</t>
  </si>
  <si>
    <t>表四、吉县2026年一般公共预算支出</t>
  </si>
  <si>
    <t>表四之一、吉县2026年一般公共预算支出</t>
  </si>
  <si>
    <t>表五、吉县2026年一般公共预算支出明细表</t>
  </si>
  <si>
    <t>6-44</t>
  </si>
  <si>
    <t>表六、吉县2026年一般公共预算支出分经济科目表</t>
  </si>
  <si>
    <t>表七、吉县2026年一般公共预算基本支出分经济科目</t>
  </si>
  <si>
    <t>表八、吉县2026年一般公共预算专项转移支付分项目表</t>
  </si>
  <si>
    <t>表九、吉县2026年政府性基金预算收入</t>
  </si>
  <si>
    <t>表十、吉县2026年政府性基金预算支出</t>
  </si>
  <si>
    <t>表十一、吉县2026年政府性基金预算支出明细表</t>
  </si>
  <si>
    <t>50-51</t>
  </si>
  <si>
    <t>表十二、吉县2026年政府性基金预算支出分经济科目表</t>
  </si>
  <si>
    <t>表十三、吉县2026年政府性基金专项转移支付分项目表</t>
  </si>
  <si>
    <t>表十四、吉县2026年国有资本经营预算收入</t>
  </si>
  <si>
    <t>表十五、吉县2026年国有资本经营预算支出</t>
  </si>
  <si>
    <t>表十六、吉县2026年国有资本经营预算支出分经济科目表</t>
  </si>
  <si>
    <t>表十七、吉县2026年国有资本经营预算专项转移支付分项目表</t>
  </si>
  <si>
    <t>表十八、吉县2026年社会保险基金预算收入</t>
  </si>
  <si>
    <t>58-59</t>
  </si>
  <si>
    <t>表十九、吉县2026年社会保险基金预算支出</t>
  </si>
  <si>
    <t>60-61</t>
  </si>
  <si>
    <t>表二十、吉县2024年政府债务执行情况表</t>
  </si>
  <si>
    <t>表二十一、吉县2025年政府专项债务执行情况表</t>
  </si>
  <si>
    <t>表二十二、吉县2025年新增地方政府专项债券重大项目明细表</t>
  </si>
  <si>
    <t>表二十三、吉县2025年新增专项债券项目明细情况表</t>
  </si>
  <si>
    <t>表二十四、吉县2026年地方政府债务限额提前下达情况表</t>
  </si>
  <si>
    <t>表一</t>
  </si>
  <si>
    <t>吉县2026年一般公共预算收入总表</t>
  </si>
  <si>
    <t>单位：万元</t>
  </si>
  <si>
    <t>收入</t>
  </si>
  <si>
    <t>2026年预算数</t>
  </si>
  <si>
    <t>备注</t>
  </si>
  <si>
    <t>一般公共预算总收入</t>
  </si>
  <si>
    <t>一、一般公共预算收入</t>
  </si>
  <si>
    <t>二、地方政府一般债务收入</t>
  </si>
  <si>
    <t>三、转移性收入</t>
  </si>
  <si>
    <t xml:space="preserve">    1、返还性收入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</si>
  <si>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</si>
  <si>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</si>
  <si>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</si>
  <si>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增值税“五五分享”税收返还收入</t>
  </si>
  <si>
    <t xml:space="preserve">    2、一般性转移支付收入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</si>
  <si>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</si>
  <si>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</si>
  <si>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</si>
  <si>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</si>
  <si>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</si>
  <si>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</si>
  <si>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</si>
  <si>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巩固脱贫攻坚成果衔接乡村振兴转移支付收入</t>
  </si>
  <si>
    <t xml:space="preserve">      公共安全共同财政事权转移支付收入</t>
  </si>
  <si>
    <t xml:space="preserve">      教育共同财政事权转移支付收入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</si>
  <si>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</si>
  <si>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</si>
  <si>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</si>
  <si>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</si>
  <si>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</si>
  <si>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</si>
  <si>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其他一般性转移支付收入</t>
  </si>
  <si>
    <t xml:space="preserve">    3、专项转移支付收入</t>
  </si>
  <si>
    <t xml:space="preserve">      一般公共服务</t>
  </si>
  <si>
    <t xml:space="preserve">      公共安全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</si>
  <si>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</si>
  <si>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</si>
  <si>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</si>
  <si>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</si>
  <si>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农林水</t>
  </si>
  <si>
    <t xml:space="preserve">      交通运输</t>
  </si>
  <si>
    <t xml:space="preserve">      资源勘探工业信息等</t>
  </si>
  <si>
    <t xml:space="preserve">      商业服务业</t>
  </si>
  <si>
    <t xml:space="preserve">      灾害防治及应急管理</t>
  </si>
  <si>
    <t>四、上年结转收入</t>
  </si>
  <si>
    <t>五、动用预算稳定调节基金</t>
  </si>
  <si>
    <t>表二</t>
  </si>
  <si>
    <t>吉县2026年一般公共预算收入</t>
  </si>
  <si>
    <t>收入项目</t>
  </si>
  <si>
    <t>2025年完成数</t>
  </si>
  <si>
    <t>为2025年完成数的%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</si>
  <si>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</si>
  <si>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</si>
  <si>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</si>
  <si>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</si>
  <si>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</si>
  <si>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</si>
  <si>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</si>
  <si>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</si>
  <si>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</si>
  <si>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</si>
  <si>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</si>
  <si>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</si>
  <si>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</si>
  <si>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</si>
  <si>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</si>
  <si>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</si>
  <si>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</si>
  <si>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</si>
  <si>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</si>
  <si>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</si>
  <si>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 xml:space="preserve">    政府住房基金收入</t>
  </si>
  <si>
    <t xml:space="preserve">    其他收入</t>
  </si>
  <si>
    <t>一般公共预算收入合计</t>
  </si>
  <si>
    <t>表三</t>
  </si>
  <si>
    <t>吉县2026年一般公共预算支出总表</t>
  </si>
  <si>
    <t>支出项目</t>
  </si>
  <si>
    <t>全县一般公共预算支出总计</t>
  </si>
  <si>
    <t>一、县本级一般公共预算支出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</si>
  <si>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</si>
  <si>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</si>
  <si>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</si>
  <si>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</si>
  <si>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</si>
  <si>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</si>
  <si>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</si>
  <si>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</si>
  <si>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</si>
  <si>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</si>
  <si>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</si>
  <si>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</si>
  <si>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</si>
  <si>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</si>
  <si>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</si>
  <si>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</si>
  <si>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</si>
  <si>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</si>
  <si>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</si>
  <si>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</si>
  <si>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</si>
  <si>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</si>
  <si>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</si>
  <si>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二、转移性支出</t>
  </si>
  <si>
    <t>上解支出</t>
  </si>
  <si>
    <t>三、债务还本支出</t>
  </si>
  <si>
    <t>地方政府债务还本支出</t>
  </si>
  <si>
    <t>表四</t>
  </si>
  <si>
    <t>吉县2026年一般公共预算支出</t>
  </si>
  <si>
    <t>2025年预算数</t>
  </si>
  <si>
    <t>2026年预算数同口径为2025年预算数%</t>
  </si>
  <si>
    <t>合计</t>
  </si>
  <si>
    <t>其中：当年地方财力安排数</t>
  </si>
  <si>
    <t>上年结转安排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</si>
  <si>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</si>
  <si>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</si>
  <si>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</si>
  <si>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</si>
  <si>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</si>
  <si>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</si>
  <si>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</si>
  <si>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</si>
  <si>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</si>
  <si>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</si>
  <si>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</si>
  <si>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</si>
  <si>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</si>
  <si>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</si>
  <si>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</si>
  <si>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</si>
  <si>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</si>
  <si>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</si>
  <si>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</si>
  <si>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</si>
  <si>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</si>
  <si>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</si>
  <si>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二十三、债务付息支出</t>
  </si>
  <si>
    <t>二十四、债务发行费用支出</t>
  </si>
  <si>
    <t>二十五、其他支出</t>
  </si>
  <si>
    <t>一般公共预算支出合计</t>
  </si>
  <si>
    <t>表四之一</t>
  </si>
  <si>
    <t>预算数</t>
  </si>
  <si>
    <t>13类民生支出合计</t>
  </si>
  <si>
    <t>表五</t>
  </si>
  <si>
    <t>吉县2026年一般公共预算支出明细表</t>
  </si>
  <si>
    <t>动用上年结余安排</t>
  </si>
  <si>
    <t>类</t>
  </si>
  <si>
    <t>款</t>
  </si>
  <si>
    <t>项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</si>
  <si>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</si>
  <si>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</si>
  <si>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</si>
  <si>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</si>
  <si>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</si>
  <si>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</si>
  <si>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</si>
  <si>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</si>
  <si>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</si>
  <si>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</si>
  <si>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</si>
  <si>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</si>
  <si>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</si>
  <si>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</si>
  <si>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</si>
  <si>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</si>
  <si>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</si>
  <si>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</si>
  <si>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</si>
  <si>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</si>
  <si>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</si>
  <si>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参事事务</t>
  </si>
  <si>
    <t xml:space="preserve">      其他政府办公厅（室）及相关机构事务支出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</si>
  <si>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</si>
  <si>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</si>
  <si>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</si>
  <si>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</si>
  <si>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</si>
  <si>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</si>
  <si>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</si>
  <si>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</si>
  <si>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</si>
  <si>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</si>
  <si>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</si>
  <si>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</si>
  <si>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</si>
  <si>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</si>
  <si>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</si>
  <si>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</si>
  <si>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</si>
  <si>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</si>
  <si>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</si>
  <si>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</si>
  <si>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</si>
  <si>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</si>
  <si>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</si>
  <si>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</si>
  <si>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</si>
  <si>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</si>
  <si>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</si>
  <si>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</si>
  <si>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</si>
  <si>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</si>
  <si>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</si>
  <si>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</si>
  <si>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</si>
  <si>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</si>
  <si>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</si>
  <si>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</si>
  <si>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</si>
  <si>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</si>
  <si>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</si>
  <si>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</si>
  <si>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</si>
  <si>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</si>
  <si>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</si>
  <si>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</si>
  <si>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</si>
  <si>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</si>
  <si>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</si>
  <si>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</si>
  <si>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</si>
  <si>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</si>
  <si>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</si>
  <si>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</si>
  <si>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</si>
  <si>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</si>
  <si>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</si>
  <si>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</si>
  <si>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</si>
  <si>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</si>
  <si>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</si>
  <si>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</si>
  <si>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</si>
  <si>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</si>
  <si>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</si>
  <si>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</si>
  <si>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</si>
  <si>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</si>
  <si>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</si>
  <si>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</si>
  <si>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</si>
  <si>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</si>
  <si>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</si>
  <si>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党委办公厅（室）及相关机构事务</t>
  </si>
  <si>
    <t xml:space="preserve">      专项业务</t>
  </si>
  <si>
    <t xml:space="preserve">      其他党委办公厅（室）及相关机构事务支出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</si>
  <si>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</si>
  <si>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</si>
  <si>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</si>
  <si>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</si>
  <si>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</si>
  <si>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</si>
  <si>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</si>
  <si>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</si>
  <si>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</si>
  <si>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</si>
  <si>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</si>
  <si>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</si>
  <si>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</si>
  <si>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</si>
  <si>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</si>
  <si>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</si>
  <si>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</si>
  <si>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</si>
  <si>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</si>
  <si>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</si>
  <si>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</si>
  <si>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</si>
  <si>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</si>
  <si>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</si>
  <si>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</si>
  <si>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</si>
  <si>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</si>
  <si>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</si>
  <si>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</si>
  <si>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</si>
  <si>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</si>
  <si>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 xml:space="preserve">      其他信访事务支出</t>
  </si>
  <si>
    <t xml:space="preserve">    其他一般公共服务支出</t>
  </si>
  <si>
    <t xml:space="preserve">      国家赔偿费用支出</t>
  </si>
  <si>
    <t xml:space="preserve">      其他一般公共服务支出</t>
  </si>
  <si>
    <t>外交支出</t>
  </si>
  <si>
    <t xml:space="preserve">    外交管理事物</t>
  </si>
  <si>
    <t xml:space="preserve">    驻外机构</t>
  </si>
  <si>
    <t xml:space="preserve">    对外援助</t>
  </si>
  <si>
    <t xml:space="preserve">    国际组织</t>
  </si>
  <si>
    <t xml:space="preserve">    对外合作与交流</t>
  </si>
  <si>
    <t xml:space="preserve">      在华国际会议</t>
  </si>
  <si>
    <t xml:space="preserve">      国际交流活动</t>
  </si>
  <si>
    <t xml:space="preserve">      对外合作活动</t>
  </si>
  <si>
    <t xml:space="preserve">      其他对外合作与交流支出</t>
  </si>
  <si>
    <t xml:space="preserve">    对外宣传</t>
  </si>
  <si>
    <t xml:space="preserve">    外界勘界联检</t>
  </si>
  <si>
    <t xml:space="preserve">    国际发展合作</t>
  </si>
  <si>
    <t xml:space="preserve">      对外宣传</t>
  </si>
  <si>
    <t xml:space="preserve">    其他外交支出</t>
  </si>
  <si>
    <t xml:space="preserve">      其他外交支出</t>
  </si>
  <si>
    <t xml:space="preserve">    军费</t>
  </si>
  <si>
    <t xml:space="preserve">      现役部队</t>
  </si>
  <si>
    <t xml:space="preserve">      预备役部队</t>
  </si>
  <si>
    <t xml:space="preserve">      其他军费支出</t>
  </si>
  <si>
    <t xml:space="preserve">    国防科研事业</t>
  </si>
  <si>
    <t xml:space="preserve">      国防科研事业</t>
  </si>
  <si>
    <t xml:space="preserve">    专项工程</t>
  </si>
  <si>
    <t xml:space="preserve">      专项工程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</si>
  <si>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</si>
  <si>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</si>
  <si>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</si>
  <si>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</si>
  <si>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</si>
  <si>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</si>
  <si>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</si>
  <si>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</si>
  <si>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</si>
  <si>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  其他国防支出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</si>
  <si>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</si>
  <si>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</si>
  <si>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</si>
  <si>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</si>
  <si>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</si>
  <si>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</si>
  <si>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</si>
  <si>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</si>
  <si>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</si>
  <si>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</si>
  <si>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</si>
  <si>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</si>
  <si>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</si>
  <si>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</si>
  <si>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检察监督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</si>
  <si>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</si>
  <si>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</si>
  <si>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</si>
  <si>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</si>
  <si>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</si>
  <si>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</si>
  <si>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</si>
  <si>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</si>
  <si>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</si>
  <si>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</si>
  <si>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</si>
  <si>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</si>
  <si>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</si>
  <si>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</si>
  <si>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</si>
  <si>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</si>
  <si>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</si>
  <si>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</si>
  <si>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</si>
  <si>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</si>
  <si>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</si>
  <si>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</si>
  <si>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</si>
  <si>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</si>
  <si>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</si>
  <si>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</si>
  <si>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</si>
  <si>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</si>
  <si>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</si>
  <si>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</si>
  <si>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</si>
  <si>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</si>
  <si>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</si>
  <si>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</si>
  <si>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</si>
  <si>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</si>
  <si>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</si>
  <si>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</si>
  <si>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</si>
  <si>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</si>
  <si>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</si>
  <si>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</si>
  <si>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</si>
  <si>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</si>
  <si>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</si>
  <si>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</si>
  <si>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</si>
  <si>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</si>
  <si>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</si>
  <si>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</si>
  <si>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</si>
  <si>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</si>
  <si>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</si>
  <si>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</si>
  <si>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</si>
  <si>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</si>
  <si>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</si>
  <si>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</si>
  <si>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</si>
  <si>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</si>
  <si>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</si>
  <si>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</si>
  <si>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</si>
  <si>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</si>
  <si>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</si>
  <si>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</si>
  <si>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</si>
  <si>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</si>
  <si>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</si>
  <si>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</si>
  <si>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</si>
  <si>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</si>
  <si>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</si>
  <si>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</si>
  <si>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</si>
  <si>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</si>
  <si>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</si>
  <si>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</si>
  <si>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</si>
  <si>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</si>
  <si>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</si>
  <si>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</si>
  <si>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</si>
  <si>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</si>
  <si>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</si>
  <si>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</si>
  <si>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</si>
  <si>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</si>
  <si>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</si>
  <si>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</si>
  <si>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</si>
  <si>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</si>
  <si>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</si>
  <si>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</si>
  <si>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</si>
  <si>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</si>
  <si>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</si>
  <si>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</si>
  <si>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</si>
  <si>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</si>
  <si>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</si>
  <si>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</si>
  <si>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</si>
  <si>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</si>
  <si>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</si>
  <si>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</si>
  <si>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</si>
  <si>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</si>
  <si>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</si>
  <si>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</si>
  <si>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</si>
  <si>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</si>
  <si>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</si>
  <si>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</si>
  <si>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</si>
  <si>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</si>
  <si>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</si>
  <si>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</si>
  <si>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</si>
  <si>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</si>
  <si>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</si>
  <si>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</si>
  <si>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</si>
  <si>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</si>
  <si>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</si>
  <si>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</si>
  <si>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</si>
  <si>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</si>
  <si>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</si>
  <si>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</si>
  <si>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</si>
  <si>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</si>
  <si>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</si>
  <si>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</si>
  <si>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</si>
  <si>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</si>
  <si>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</si>
  <si>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</si>
  <si>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</si>
  <si>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</si>
  <si>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</si>
  <si>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</si>
  <si>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</si>
  <si>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</si>
  <si>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</si>
  <si>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</si>
  <si>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</si>
  <si>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</si>
  <si>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</si>
  <si>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</si>
  <si>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</si>
  <si>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</si>
  <si>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</si>
  <si>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</si>
  <si>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</si>
  <si>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</si>
  <si>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</si>
  <si>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</si>
  <si>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</si>
  <si>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</si>
  <si>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</si>
  <si>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</si>
  <si>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</si>
  <si>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</si>
  <si>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</si>
  <si>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</si>
  <si>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</si>
  <si>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</si>
  <si>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</si>
  <si>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</si>
  <si>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</si>
  <si>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</si>
  <si>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</si>
  <si>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</si>
  <si>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</si>
  <si>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</si>
  <si>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</si>
  <si>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</si>
  <si>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</si>
  <si>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</si>
  <si>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</si>
  <si>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</si>
  <si>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</si>
  <si>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</si>
  <si>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</si>
  <si>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</si>
  <si>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</si>
  <si>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</si>
  <si>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老龄事务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</si>
  <si>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</si>
  <si>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</si>
  <si>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</si>
  <si>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</si>
  <si>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</si>
  <si>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</si>
  <si>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</si>
  <si>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</si>
  <si>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</si>
  <si>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</si>
  <si>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</si>
  <si>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</si>
  <si>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</si>
  <si>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</si>
  <si>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</si>
  <si>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</si>
  <si>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</si>
  <si>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</si>
  <si>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</si>
  <si>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</si>
  <si>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</si>
  <si>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</si>
  <si>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</si>
  <si>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</si>
  <si>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</si>
  <si>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</si>
  <si>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</si>
  <si>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</si>
  <si>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</si>
  <si>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</si>
  <si>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</si>
  <si>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</si>
  <si>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</si>
  <si>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</si>
  <si>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</si>
  <si>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</si>
  <si>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</si>
  <si>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</si>
  <si>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</si>
  <si>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</si>
  <si>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</si>
  <si>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</si>
  <si>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</si>
  <si>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</si>
  <si>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</si>
  <si>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</si>
  <si>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</si>
  <si>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</si>
  <si>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</si>
  <si>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</si>
  <si>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</si>
  <si>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</si>
  <si>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</si>
  <si>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</si>
  <si>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</si>
  <si>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</si>
  <si>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</si>
  <si>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</si>
  <si>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</si>
  <si>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</si>
  <si>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</si>
  <si>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</si>
  <si>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</si>
  <si>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</si>
  <si>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</si>
  <si>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</si>
  <si>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</si>
  <si>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</si>
  <si>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</si>
  <si>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对道路交通事故社会救助基金的补助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</si>
  <si>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</si>
  <si>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</si>
  <si>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</si>
  <si>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</si>
  <si>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</si>
  <si>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</si>
  <si>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</si>
  <si>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</si>
  <si>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</si>
  <si>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</si>
  <si>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</si>
  <si>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财政对城乡居民补充养老保险基金的补助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</si>
  <si>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</si>
  <si>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</si>
  <si>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</si>
  <si>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</si>
  <si>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</si>
  <si>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</si>
  <si>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</si>
  <si>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</si>
  <si>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</si>
  <si>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</si>
  <si>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</si>
  <si>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</si>
  <si>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</si>
  <si>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</si>
  <si>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中医（民族）医院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</si>
  <si>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</si>
  <si>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</si>
  <si>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</si>
  <si>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</si>
  <si>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</si>
  <si>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</si>
  <si>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</si>
  <si>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</si>
  <si>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</si>
  <si>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</si>
  <si>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</si>
  <si>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</si>
  <si>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</si>
  <si>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</si>
  <si>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</si>
  <si>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</si>
  <si>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</si>
  <si>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</si>
  <si>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</si>
  <si>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</si>
  <si>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</si>
  <si>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</si>
  <si>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</si>
  <si>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</si>
  <si>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</si>
  <si>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</si>
  <si>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突发公共卫生事件应急处置</t>
  </si>
  <si>
    <t xml:space="preserve">      其他公共卫生支出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</si>
  <si>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</si>
  <si>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</si>
  <si>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</si>
  <si>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</si>
  <si>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</si>
  <si>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</si>
  <si>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</si>
  <si>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</si>
  <si>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</si>
  <si>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</si>
  <si>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</si>
  <si>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</si>
  <si>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</si>
  <si>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</si>
  <si>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</si>
  <si>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</si>
  <si>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</si>
  <si>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</si>
  <si>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</si>
  <si>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</si>
  <si>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</si>
  <si>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</si>
  <si>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</si>
  <si>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</si>
  <si>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中医药事务</t>
  </si>
  <si>
    <t xml:space="preserve">      中医(民族医)药专项</t>
  </si>
  <si>
    <t xml:space="preserve">      其他中医药事务支出</t>
  </si>
  <si>
    <t xml:space="preserve">    托育服务</t>
  </si>
  <si>
    <t xml:space="preserve">      托育机构</t>
  </si>
  <si>
    <t xml:space="preserve">      育儿补贴</t>
  </si>
  <si>
    <t xml:space="preserve">      其他托育服务支出</t>
  </si>
  <si>
    <t xml:space="preserve">    老龄卫生健康事务</t>
  </si>
  <si>
    <t xml:space="preserve">      老龄卫生健康事务</t>
  </si>
  <si>
    <t xml:space="preserve">      中医药事务</t>
  </si>
  <si>
    <t xml:space="preserve">      中医（民族医）药专项</t>
  </si>
  <si>
    <t xml:space="preserve">    疾病预防控制事务</t>
  </si>
  <si>
    <t xml:space="preserve">      其他疾病预防控制事务支出</t>
  </si>
  <si>
    <t xml:space="preserve">    其他卫生健康支出</t>
  </si>
  <si>
    <t xml:space="preserve">      其他卫生健康支出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</si>
  <si>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</si>
  <si>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</si>
  <si>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</si>
  <si>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</si>
  <si>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</si>
  <si>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</si>
  <si>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</si>
  <si>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</si>
  <si>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</si>
  <si>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</si>
  <si>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</si>
  <si>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</si>
  <si>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</si>
  <si>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</si>
  <si>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</si>
  <si>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</si>
  <si>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</si>
  <si>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</si>
  <si>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</si>
  <si>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</si>
  <si>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</si>
  <si>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</si>
  <si>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</si>
  <si>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</si>
  <si>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</si>
  <si>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</si>
  <si>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</si>
  <si>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森林保护修复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</si>
  <si>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</si>
  <si>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</si>
  <si>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</si>
  <si>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</t>
  </si>
  <si>
    <t xml:space="preserve">      停伐补助</t>
  </si>
  <si>
    <t xml:space="preserve">      其他森林保护修复支出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</si>
  <si>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</si>
  <si>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</si>
  <si>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</si>
  <si>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</si>
  <si>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</si>
  <si>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</si>
  <si>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</si>
  <si>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  已垦草原退耕还草</t>
  </si>
  <si>
    <t xml:space="preserve">    能源节约利用</t>
  </si>
  <si>
    <t xml:space="preserve">  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</si>
  <si>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</si>
  <si>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</si>
  <si>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</si>
  <si>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</si>
  <si>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</si>
  <si>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</si>
  <si>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</si>
  <si>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</si>
  <si>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</si>
  <si>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</si>
  <si>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</si>
  <si>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</si>
  <si>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</si>
  <si>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</si>
  <si>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</si>
  <si>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 xml:space="preserve">      其他节能环保支出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</si>
  <si>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</si>
  <si>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</si>
  <si>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</si>
  <si>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</si>
  <si>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</si>
  <si>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</si>
  <si>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</si>
  <si>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</si>
  <si>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</si>
  <si>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</si>
  <si>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</si>
  <si>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</si>
  <si>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</si>
  <si>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</si>
  <si>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</si>
  <si>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</si>
  <si>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</si>
  <si>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</si>
  <si>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</si>
  <si>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</si>
  <si>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</si>
  <si>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</si>
  <si>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</si>
  <si>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</si>
  <si>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</si>
  <si>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</si>
  <si>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</si>
  <si>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</si>
  <si>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</si>
  <si>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</si>
  <si>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</si>
  <si>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</si>
  <si>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</si>
  <si>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</si>
  <si>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</si>
  <si>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农业生态资源保护</t>
  </si>
  <si>
    <t xml:space="preserve">      乡村道路建设</t>
  </si>
  <si>
    <t xml:space="preserve">      渔业发展</t>
  </si>
  <si>
    <t xml:space="preserve">      对高校毕业生到基层任职补助</t>
  </si>
  <si>
    <t xml:space="preserve">      耕地建设与利用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</si>
  <si>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</si>
  <si>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</si>
  <si>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</si>
  <si>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</si>
  <si>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</si>
  <si>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</si>
  <si>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</si>
  <si>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</si>
  <si>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</si>
  <si>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</si>
  <si>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</si>
  <si>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</si>
  <si>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</si>
  <si>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</si>
  <si>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</si>
  <si>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</si>
  <si>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</si>
  <si>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</si>
  <si>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退耕还林还草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</si>
  <si>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</si>
  <si>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</si>
  <si>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</si>
  <si>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</si>
  <si>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</si>
  <si>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</si>
  <si>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</si>
  <si>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</si>
  <si>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</si>
  <si>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</si>
  <si>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</si>
  <si>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</si>
  <si>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</si>
  <si>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</si>
  <si>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</si>
  <si>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</si>
  <si>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</si>
  <si>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</si>
  <si>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</si>
  <si>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</si>
  <si>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</si>
  <si>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农村供水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</si>
  <si>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</si>
  <si>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</si>
  <si>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</si>
  <si>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巩固脱贫攻坚成果衔接乡村振兴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</si>
  <si>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</si>
  <si>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</si>
  <si>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</si>
  <si>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</si>
  <si>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 “三西”农业建设专项补助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</si>
  <si>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</si>
  <si>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</si>
  <si>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</si>
  <si>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</si>
  <si>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</si>
  <si>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</si>
  <si>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</si>
  <si>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</si>
  <si>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</si>
  <si>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</si>
  <si>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</si>
  <si>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</si>
  <si>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</si>
  <si>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</si>
  <si>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</si>
  <si>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</si>
  <si>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</si>
  <si>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</si>
  <si>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</si>
  <si>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</si>
  <si>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</si>
  <si>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</si>
  <si>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</si>
  <si>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</si>
  <si>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</si>
  <si>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公路运输管理</t>
  </si>
  <si>
    <t xml:space="preserve">      公路和运输技术标准化建设</t>
  </si>
  <si>
    <t xml:space="preserve">      水运建设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</si>
  <si>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</si>
  <si>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</si>
  <si>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</si>
  <si>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</si>
  <si>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</si>
  <si>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</si>
  <si>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</si>
  <si>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</si>
  <si>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</si>
  <si>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</si>
  <si>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</si>
  <si>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</si>
  <si>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</si>
  <si>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</si>
  <si>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</si>
  <si>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</si>
  <si>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</si>
  <si>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</si>
  <si>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</si>
  <si>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</si>
  <si>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</si>
  <si>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</si>
  <si>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</si>
  <si>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</si>
  <si>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</si>
  <si>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</si>
  <si>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</si>
  <si>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</si>
  <si>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</si>
  <si>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</si>
  <si>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</si>
  <si>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</si>
  <si>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</si>
  <si>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</si>
  <si>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</si>
  <si>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</si>
  <si>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</si>
  <si>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</si>
  <si>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</si>
  <si>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</si>
  <si>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</si>
  <si>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</si>
  <si>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</si>
  <si>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</si>
  <si>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</si>
  <si>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</si>
  <si>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</si>
  <si>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</si>
  <si>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</si>
  <si>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</si>
  <si>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</si>
  <si>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</si>
  <si>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</si>
  <si>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</si>
  <si>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</si>
  <si>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</si>
  <si>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</si>
  <si>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</si>
  <si>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</si>
  <si>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</si>
  <si>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</si>
  <si>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</si>
  <si>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</si>
  <si>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</si>
  <si>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</si>
  <si>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</si>
  <si>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</si>
  <si>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</si>
  <si>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</si>
  <si>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</si>
  <si>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</si>
  <si>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</si>
  <si>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</si>
  <si>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</si>
  <si>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</si>
  <si>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</si>
  <si>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</si>
  <si>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</si>
  <si>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</si>
  <si>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</si>
  <si>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</si>
  <si>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</si>
  <si>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</si>
  <si>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</si>
  <si>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</si>
  <si>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</si>
  <si>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</si>
  <si>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</si>
  <si>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</si>
  <si>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</si>
  <si>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</si>
  <si>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</si>
  <si>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</si>
  <si>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</si>
  <si>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</si>
  <si>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</si>
  <si>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</si>
  <si>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</si>
  <si>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</si>
  <si>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</si>
  <si>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</si>
  <si>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</si>
  <si>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</si>
  <si>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</si>
  <si>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</si>
  <si>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</si>
  <si>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</si>
  <si>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</si>
  <si>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</si>
  <si>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</si>
  <si>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</si>
  <si>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>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</si>
  <si>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</si>
  <si>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</si>
  <si>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</si>
  <si>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</si>
  <si>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</si>
  <si>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</si>
  <si>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</si>
  <si>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</si>
  <si>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</si>
  <si>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</si>
  <si>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</si>
  <si>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</si>
  <si>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</si>
  <si>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</si>
  <si>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</si>
  <si>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</si>
  <si>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</si>
  <si>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</si>
  <si>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</si>
  <si>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地质勘查基金（周转金）支出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</si>
  <si>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</si>
  <si>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</si>
  <si>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</si>
  <si>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</si>
  <si>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</si>
  <si>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</si>
  <si>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</si>
  <si>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</si>
  <si>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</si>
  <si>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</si>
  <si>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</si>
  <si>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</si>
  <si>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</si>
  <si>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</si>
  <si>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</si>
  <si>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</si>
  <si>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</si>
  <si>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</si>
  <si>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</si>
  <si>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</si>
  <si>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</si>
  <si>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</si>
  <si>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</si>
  <si>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</si>
  <si>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其他自然资源海洋气象等支出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</si>
  <si>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</si>
  <si>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</si>
  <si>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</si>
  <si>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</si>
  <si>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</si>
  <si>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</si>
  <si>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</si>
  <si>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</si>
  <si>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</si>
  <si>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</si>
  <si>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保障性租赁住房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</si>
  <si>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</si>
  <si>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</si>
  <si>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</si>
  <si>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</si>
  <si>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</si>
  <si>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</si>
  <si>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</si>
  <si>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</si>
  <si>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</si>
  <si>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  粮油物资事务</t>
  </si>
  <si>
    <t xml:space="preserve">      财务和审计支出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</si>
  <si>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</si>
  <si>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</si>
  <si>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</si>
  <si>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</si>
  <si>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</si>
  <si>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</si>
  <si>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</si>
  <si>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</si>
  <si>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</si>
  <si>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</si>
  <si>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</si>
  <si>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</si>
  <si>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</si>
  <si>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</si>
  <si>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天然铀储备</t>
  </si>
  <si>
    <t xml:space="preserve">      煤炭储备</t>
  </si>
  <si>
    <t xml:space="preserve">      成品油储备</t>
  </si>
  <si>
    <t xml:space="preserve">      天然气储备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</si>
  <si>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</si>
  <si>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</si>
  <si>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</si>
  <si>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</si>
  <si>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储备粮（油）库建设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</si>
  <si>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</si>
  <si>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</si>
  <si>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</si>
  <si>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</si>
  <si>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</si>
  <si>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</si>
  <si>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</si>
  <si>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</si>
  <si>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</si>
  <si>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</si>
  <si>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</si>
  <si>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</si>
  <si>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</si>
  <si>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</si>
  <si>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</si>
  <si>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</si>
  <si>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</si>
  <si>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</si>
  <si>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</si>
  <si>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</si>
  <si>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</si>
  <si>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</si>
  <si>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</si>
  <si>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</si>
  <si>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</si>
  <si>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</si>
  <si>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</si>
  <si>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</si>
  <si>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</si>
  <si>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</si>
  <si>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</si>
  <si>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</si>
  <si>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</si>
  <si>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</si>
  <si>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</si>
  <si>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</si>
  <si>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</si>
  <si>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</si>
  <si>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</si>
  <si>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</si>
  <si>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</si>
  <si>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</si>
  <si>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</si>
  <si>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</si>
  <si>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</si>
  <si>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</si>
  <si>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</si>
  <si>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</si>
  <si>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</si>
  <si>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  年初预留</t>
  </si>
  <si>
    <t xml:space="preserve">      年初预留</t>
  </si>
  <si>
    <t xml:space="preserve">      其他支出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</si>
  <si>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</si>
  <si>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</si>
  <si>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</si>
  <si>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</si>
  <si>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</si>
  <si>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  地方政府一般债务发行费用支出</t>
  </si>
  <si>
    <t xml:space="preserve">      地方政府一般债务发行费用支出</t>
  </si>
  <si>
    <t>表六</t>
  </si>
  <si>
    <t>吉县2026年一般公共预算支出分经济科目表</t>
  </si>
  <si>
    <t>经济科目名称</t>
  </si>
  <si>
    <t>一、机关工资福利支出</t>
  </si>
  <si>
    <t>二、机关商品和服务支出</t>
  </si>
  <si>
    <t>三、机关资本性支出（一）</t>
  </si>
  <si>
    <t>四、机关资本性支出（二）</t>
  </si>
  <si>
    <t>五、对事业单位经常性补助</t>
  </si>
  <si>
    <t>六、对事业单位资本性补助</t>
  </si>
  <si>
    <t>七、对企业补助</t>
  </si>
  <si>
    <t>八、对企业资本性补助</t>
  </si>
  <si>
    <t>九、对个人和家庭的补助</t>
  </si>
  <si>
    <t>十、对社会保障基金补助</t>
  </si>
  <si>
    <t>十一、债务利息及费用支出</t>
  </si>
  <si>
    <t>十一、预备费及预留</t>
  </si>
  <si>
    <t>十二、其他支出</t>
  </si>
  <si>
    <t>表七</t>
  </si>
  <si>
    <t>吉县2026年一般公共预算基本支出分经济科目</t>
  </si>
  <si>
    <t>　工资奖金津补贴</t>
  </si>
  <si>
    <t xml:space="preserve">  社会保障缴费</t>
  </si>
  <si>
    <t>　住房公积金</t>
  </si>
  <si>
    <t>　其他工资福利支出</t>
  </si>
  <si>
    <t>　办公经费</t>
  </si>
  <si>
    <t>　会议费</t>
  </si>
  <si>
    <t>　培训费</t>
  </si>
  <si>
    <t>　专用材料购置费</t>
  </si>
  <si>
    <t>　委托业务费</t>
  </si>
  <si>
    <t>　公务接待费</t>
  </si>
  <si>
    <t>　因公出国（境）费用</t>
  </si>
  <si>
    <t>　公务用车运行维护费</t>
  </si>
  <si>
    <t>　维修（护）费</t>
  </si>
  <si>
    <t>　其他商品和服务支出</t>
  </si>
  <si>
    <t xml:space="preserve">  基础设施建设</t>
  </si>
  <si>
    <t xml:space="preserve">  设备购置</t>
  </si>
  <si>
    <t xml:space="preserve">  公务用车购置</t>
  </si>
  <si>
    <t xml:space="preserve">  土地证迁补偿和安置支出</t>
  </si>
  <si>
    <t xml:space="preserve">  大型修缮</t>
  </si>
  <si>
    <t xml:space="preserve">  其他资本性支出</t>
  </si>
  <si>
    <t>四、机关资本性支出（基本建设）</t>
  </si>
  <si>
    <t xml:space="preserve">  机关资本性支出（基本建设）</t>
  </si>
  <si>
    <t xml:space="preserve">  工资福利支出</t>
  </si>
  <si>
    <t xml:space="preserve">  商品和服务支出</t>
  </si>
  <si>
    <t>　  其中：公务接待费</t>
  </si>
  <si>
    <t>　        公务用车运行维护费</t>
  </si>
  <si>
    <t xml:space="preserve">  资本性支出</t>
  </si>
  <si>
    <t xml:space="preserve">    其中：公务用车购置</t>
  </si>
  <si>
    <t xml:space="preserve">  资本性支出（基本建设）</t>
  </si>
  <si>
    <t>七、对企业的补助</t>
  </si>
  <si>
    <t xml:space="preserve">  费用补贴</t>
  </si>
  <si>
    <t xml:space="preserve">  利息补贴</t>
  </si>
  <si>
    <t xml:space="preserve">  其他对企业补助</t>
  </si>
  <si>
    <t>八、对企业资本性支出</t>
  </si>
  <si>
    <t xml:space="preserve">  其他对企业资本性支出</t>
  </si>
  <si>
    <t>　社会福利和救助</t>
  </si>
  <si>
    <t xml:space="preserve">  助学金</t>
  </si>
  <si>
    <t xml:space="preserve">  个人农业生产补贴</t>
  </si>
  <si>
    <t>　离退休费</t>
  </si>
  <si>
    <t xml:space="preserve">  其他对个人和家庭的补助</t>
  </si>
  <si>
    <t xml:space="preserve">  对社会保障基金补助</t>
  </si>
  <si>
    <t xml:space="preserve">  国内债务付息</t>
  </si>
  <si>
    <t xml:space="preserve">  国内债务发行费用</t>
  </si>
  <si>
    <t>十二、预备费</t>
  </si>
  <si>
    <t xml:space="preserve">  预备费</t>
  </si>
  <si>
    <t>十三、其他支出</t>
  </si>
  <si>
    <t>表八</t>
  </si>
  <si>
    <t>吉县2026年一般公共预算专项转移支付分项目表</t>
  </si>
  <si>
    <t>项目名称</t>
  </si>
  <si>
    <t>一、一般公共服务</t>
  </si>
  <si>
    <t>项目前期费（市县）</t>
  </si>
  <si>
    <t>全省两新组织联合党组织、兼职党建工作指导员工作经费省级补助资金</t>
  </si>
  <si>
    <t>山西省第四次全国农业普查转移支付</t>
  </si>
  <si>
    <t>党员教育培训经费</t>
  </si>
  <si>
    <t>农村离任“两委”主干生活补贴配套资金</t>
  </si>
  <si>
    <t>农村(社区)党员教育培训配套资金</t>
  </si>
  <si>
    <t>社区服务群众专项经费补助配套资金</t>
  </si>
  <si>
    <t>招募社区助理生活补助</t>
  </si>
  <si>
    <t>二、公共安全</t>
  </si>
  <si>
    <t>公安交通管理省级补助</t>
  </si>
  <si>
    <t>免费法律咨询和特殊群体法律援助惠民工程省级资金</t>
  </si>
  <si>
    <t>三、卫生健康支出</t>
  </si>
  <si>
    <t>中央补助重大改革卫生经费（补助市县）</t>
  </si>
  <si>
    <t>中央重大公共卫生服务补助资金（疾病预防控制部分补助市县）</t>
  </si>
  <si>
    <t>四、节能环保支出</t>
  </si>
  <si>
    <t>中央农村清洁取暖运营补贴</t>
  </si>
  <si>
    <t>五、农林水支出</t>
  </si>
  <si>
    <t>富民产业基础设施专项（地市）</t>
  </si>
  <si>
    <t>农村公益事业建设</t>
  </si>
  <si>
    <t>村级公益事业建设一事一议财政奖补</t>
  </si>
  <si>
    <t>村级组织运转补助经费配套资金</t>
  </si>
  <si>
    <t>六、交通运输支出</t>
  </si>
  <si>
    <t>2026年普通省道新改扩建、2026年农村公路建设</t>
  </si>
  <si>
    <t>2026年交通运输项目</t>
  </si>
  <si>
    <t>七、资源勘探工业信息等支出</t>
  </si>
  <si>
    <t>民营经济发展专项转移支付——“规范化股改”奖励资金</t>
  </si>
  <si>
    <t>民营经济发展专项转移支付——“小升规”奖励资金</t>
  </si>
  <si>
    <t>八、商业服务业</t>
  </si>
  <si>
    <t>2026年持续深化供销合作社综合改革项目</t>
  </si>
  <si>
    <t>九、灾害防治及应急管理支出</t>
  </si>
  <si>
    <t>2026年地质灾害防治体系建设中央财政资金</t>
  </si>
  <si>
    <t>表九</t>
  </si>
  <si>
    <t>吉县2026年政府性基金预算收入</t>
  </si>
  <si>
    <t>为2025年完成数%</t>
  </si>
  <si>
    <t>一、国有土地收益基金收入</t>
  </si>
  <si>
    <t>二、农业土地开发资金收入</t>
  </si>
  <si>
    <t>三、国有土地使用权出让收入</t>
  </si>
  <si>
    <t>四、城市基础设施配套费收入</t>
  </si>
  <si>
    <t>五、污水处理费收入</t>
  </si>
  <si>
    <t>六、专项债券对应项目专项收入</t>
  </si>
  <si>
    <t>政府性基金预算收入合计</t>
  </si>
  <si>
    <t xml:space="preserve">  政府性基金转移收入</t>
  </si>
  <si>
    <t xml:space="preserve">    政府性基金补助收入</t>
  </si>
  <si>
    <t xml:space="preserve">  上年结转收入</t>
  </si>
  <si>
    <t xml:space="preserve">  调入政府性基金预算资金</t>
  </si>
  <si>
    <t xml:space="preserve">  债务转贷收入</t>
  </si>
  <si>
    <t xml:space="preserve">    地方政府专项债务转贷收入</t>
  </si>
  <si>
    <t>政府性基金收入总计</t>
  </si>
  <si>
    <t>表十</t>
  </si>
  <si>
    <t>吉县2026年政府性基金预算支出</t>
  </si>
  <si>
    <t>科目名称</t>
  </si>
  <si>
    <t>预计上年结转安排数</t>
  </si>
  <si>
    <t>一、城乡社区支出</t>
  </si>
  <si>
    <t xml:space="preserve">    国有土地使用权出让收入安排的支出</t>
  </si>
  <si>
    <t xml:space="preserve">    国有土地收益基金安排的支出</t>
  </si>
  <si>
    <t xml:space="preserve">    农业土地开发资金安排的支出</t>
  </si>
  <si>
    <t xml:space="preserve">    城市基础设施配套费安排的支出</t>
  </si>
  <si>
    <t xml:space="preserve">    污水处理费安排的支出</t>
  </si>
  <si>
    <t>二、农林水支出</t>
  </si>
  <si>
    <t xml:space="preserve">    国家重大水利工程建设基金安排的支出</t>
  </si>
  <si>
    <t>三、资源勘探工业信息等支出</t>
  </si>
  <si>
    <t xml:space="preserve">    超长期特别国债安排的支出</t>
  </si>
  <si>
    <t>四、其他支出</t>
  </si>
  <si>
    <t xml:space="preserve">    其他政府性基金及对应专项债务收入安排的支出</t>
  </si>
  <si>
    <t xml:space="preserve">    彩票公益金安排的支出</t>
  </si>
  <si>
    <t>五、债务付息支出</t>
  </si>
  <si>
    <t>六、债务发行费用支出</t>
  </si>
  <si>
    <t>政府性基金预算支出合计</t>
  </si>
  <si>
    <t>地方政府专项债务还本支出</t>
  </si>
  <si>
    <t>政府性基金预算支出总计</t>
  </si>
  <si>
    <t>表十一</t>
  </si>
  <si>
    <t>吉县2026年政府性基金预算支出明细表</t>
  </si>
  <si>
    <t>其中：本级收入安排支出数</t>
  </si>
  <si>
    <t>二、城乡社区支出</t>
  </si>
  <si>
    <t xml:space="preserve">      征地和拆迁补偿支出</t>
  </si>
  <si>
    <t xml:space="preserve">      农村基础设施建设支出</t>
  </si>
  <si>
    <t xml:space="preserve">      农业生产发展支出</t>
  </si>
  <si>
    <t xml:space="preserve">      农村社会事业支出</t>
  </si>
  <si>
    <t xml:space="preserve">      农业农村生态环境支出</t>
  </si>
  <si>
    <t xml:space="preserve">      其他国有土地使用权出让收入安排的支出</t>
  </si>
  <si>
    <t xml:space="preserve">      城市公共设施</t>
  </si>
  <si>
    <t xml:space="preserve">      代征手续费</t>
  </si>
  <si>
    <t xml:space="preserve">      污水处理设施建设和运营</t>
  </si>
  <si>
    <t>三、农林水支出</t>
  </si>
  <si>
    <t xml:space="preserve">      其他重大水利工程建设基金支出</t>
  </si>
  <si>
    <t>四、资源勘探工业信息等支出</t>
  </si>
  <si>
    <t xml:space="preserve">      制造业</t>
  </si>
  <si>
    <t>五、其他支出</t>
  </si>
  <si>
    <t xml:space="preserve">      其他地方自行试点项目收益专项债券收入安排的支出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</si>
  <si>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</si>
  <si>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</si>
  <si>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</si>
  <si>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</si>
  <si>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用于文化事业的彩票公益金支出</t>
  </si>
  <si>
    <t xml:space="preserve">      用于巩固脱贫攻坚成果衔接乡村振兴的彩票公益金支出</t>
  </si>
  <si>
    <t xml:space="preserve">      用于其他社会公益事业的彩票公益金支出</t>
  </si>
  <si>
    <t>六、债务付息支出</t>
  </si>
  <si>
    <t xml:space="preserve">      国有土地使用权出让金债务付息支出</t>
  </si>
  <si>
    <t>七、债务发行费用支出</t>
  </si>
  <si>
    <t xml:space="preserve">      国有土地使用权出让金债务发行费用支出</t>
  </si>
  <si>
    <t>表十二</t>
  </si>
  <si>
    <t>吉县2026年政府性基金预算支出分经济科目表</t>
  </si>
  <si>
    <t>三、机关资本性支出</t>
  </si>
  <si>
    <t>八、对个人和家庭的补助</t>
  </si>
  <si>
    <t>九、债务利息及费用支出</t>
  </si>
  <si>
    <t>、其他支出</t>
  </si>
  <si>
    <t>表十三</t>
  </si>
  <si>
    <t>吉县2026年政府性基金专项转移支付分项目表</t>
  </si>
  <si>
    <t>项目</t>
  </si>
  <si>
    <t>一、农林水支出</t>
  </si>
  <si>
    <t>新建小型水库</t>
  </si>
  <si>
    <t>村卫生室实施基本药物补助市级配套经费</t>
  </si>
  <si>
    <t>市派第一书记工作经费配套资金</t>
  </si>
  <si>
    <t>在岗村医岗位补助市级配套经费</t>
  </si>
  <si>
    <t>三、其他支出</t>
  </si>
  <si>
    <t>中央专项彩票公益金支持残疾人事业发展补助资金（市县）</t>
  </si>
  <si>
    <t>残疾儿童抢救性康复救助-市县（中央）</t>
  </si>
  <si>
    <t>省级彩票公益金资助公共文化设施建设(下达市县项目)</t>
  </si>
  <si>
    <t>表十四</t>
  </si>
  <si>
    <t>吉县2026年国有资本经营预算收入</t>
  </si>
  <si>
    <t>为2024年完成数%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</si>
  <si>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</si>
  <si>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</si>
  <si>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</si>
  <si>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</si>
  <si>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</si>
  <si>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国有资本经营预算收入合计</t>
  </si>
  <si>
    <t>转移性收入</t>
  </si>
  <si>
    <t xml:space="preserve">  国有资本经营预算转移支付收入</t>
  </si>
  <si>
    <t xml:space="preserve">  国有资本经营预算上年结余收入</t>
  </si>
  <si>
    <t>国有资本经营预算收入总计</t>
  </si>
  <si>
    <t>表十五</t>
  </si>
  <si>
    <t>吉县2026年国有资本经营预算支出</t>
  </si>
  <si>
    <t>一、解决历史遗留问题及改革成本支出</t>
  </si>
  <si>
    <t xml:space="preserve">     其他解决历史遗留问题及改革成本支出</t>
  </si>
  <si>
    <t>二、国有企业资本金注入</t>
  </si>
  <si>
    <t>三、国有企业政策性补贴</t>
  </si>
  <si>
    <t>四、其他国有资本经营预算支出</t>
  </si>
  <si>
    <t>国有资本经营预算支出合计</t>
  </si>
  <si>
    <t>转移性支出</t>
  </si>
  <si>
    <t xml:space="preserve">  国有资本经营预算转移支付</t>
  </si>
  <si>
    <t xml:space="preserve">  调出资金</t>
  </si>
  <si>
    <t>国有资本经营预算支出总计</t>
  </si>
  <si>
    <t>表十六</t>
  </si>
  <si>
    <t>吉县2026年国有资本经营预算支出分经济科目表</t>
  </si>
  <si>
    <t>机关商品和服务支出</t>
  </si>
  <si>
    <t>表十七</t>
  </si>
  <si>
    <t>吉县2026年国有资本经营预算专项转移支付分项目表</t>
  </si>
  <si>
    <t>国有企业退休人员社会化管理补助资金</t>
  </si>
  <si>
    <t>表十八</t>
  </si>
  <si>
    <t>吉县2026年社会保险基金预算收入</t>
  </si>
  <si>
    <t>2025年执行数</t>
  </si>
  <si>
    <t>为2025年执行数%</t>
  </si>
  <si>
    <t>一、企业职工基本养老保险基金收入</t>
  </si>
  <si>
    <t xml:space="preserve">  基本养老保险费收入</t>
  </si>
  <si>
    <t xml:space="preserve">  财政补贴收入</t>
  </si>
  <si>
    <t xml:space="preserve">  利息收入</t>
  </si>
  <si>
    <t xml:space="preserve">  委托投资收益</t>
  </si>
  <si>
    <t xml:space="preserve">  转移收入</t>
  </si>
  <si>
    <t xml:space="preserve">  其他收入</t>
  </si>
  <si>
    <t>二、失业保险基金收入</t>
  </si>
  <si>
    <t xml:space="preserve">  失业保险金收入</t>
  </si>
  <si>
    <t>三、机关事业单位基本养老保险基金收入</t>
  </si>
  <si>
    <t>四、职工基本医疗保险金收入</t>
  </si>
  <si>
    <t xml:space="preserve">  基本医疗保险费收入</t>
  </si>
  <si>
    <t>五、工伤保险基金收入</t>
  </si>
  <si>
    <t xml:space="preserve">  工伤保险费收入</t>
  </si>
  <si>
    <t>六、城乡居民基本养老保险基金收入</t>
  </si>
  <si>
    <t>社会保险基金预算收入合计</t>
  </si>
  <si>
    <t xml:space="preserve">  上年结余</t>
  </si>
  <si>
    <t>社会保险基金预算收入总计</t>
  </si>
  <si>
    <t>表十九</t>
  </si>
  <si>
    <t>吉县2026年社会保险基金预算支出</t>
  </si>
  <si>
    <t>一、企业职工基本养老保险基金支出</t>
  </si>
  <si>
    <t xml:space="preserve">  基本养老金支出</t>
  </si>
  <si>
    <t xml:space="preserve">  丧葬补助金和抚恤金支出</t>
  </si>
  <si>
    <t xml:space="preserve">  转移支出</t>
  </si>
  <si>
    <t xml:space="preserve">  其他支出</t>
  </si>
  <si>
    <t xml:space="preserve">  上解上级支出</t>
  </si>
  <si>
    <t>二、失业保险基金支出</t>
  </si>
  <si>
    <t xml:space="preserve">  失业保险金支出</t>
  </si>
  <si>
    <t xml:space="preserve">  基本医疗保险费支出</t>
  </si>
  <si>
    <t xml:space="preserve">  职业培训和职业介绍补贴支出</t>
  </si>
  <si>
    <t xml:space="preserve">  其他费用支出</t>
  </si>
  <si>
    <t xml:space="preserve">  稳定岗位补贴（稳岗返还支出）</t>
  </si>
  <si>
    <t xml:space="preserve">  技能提升补贴支出</t>
  </si>
  <si>
    <t>三、机关事业单位基本养老保险基金支出</t>
  </si>
  <si>
    <t>四、职工基本医疗保险金支出</t>
  </si>
  <si>
    <t xml:space="preserve">  基本医疗保险待遇支出</t>
  </si>
  <si>
    <t>五、工伤保险基金支出</t>
  </si>
  <si>
    <t xml:space="preserve">  工伤保险待遇支出</t>
  </si>
  <si>
    <t xml:space="preserve">  劳动能力鉴定支出</t>
  </si>
  <si>
    <t xml:space="preserve">  工伤保险预防费用支出</t>
  </si>
  <si>
    <t>六、城乡居民基本养老保险基金支出</t>
  </si>
  <si>
    <t>社会保险基金预算支出合计</t>
  </si>
  <si>
    <t xml:space="preserve">  年末预计滚存结余</t>
  </si>
  <si>
    <t>社会保险基金预算支出总计</t>
  </si>
  <si>
    <t>表二十</t>
  </si>
  <si>
    <t>吉县2025年政府债务执行情况表</t>
  </si>
  <si>
    <t>一般债务</t>
  </si>
  <si>
    <t>专项债务</t>
  </si>
  <si>
    <t>2025年末政府债务限额</t>
  </si>
  <si>
    <t>2025年末政府债务余额</t>
  </si>
  <si>
    <t>2025年末政府债务平均年限（年）</t>
  </si>
  <si>
    <t>2025年政府债券还本支出</t>
  </si>
  <si>
    <t>2025年政府债券付息支出</t>
  </si>
  <si>
    <t>2025年新增政府债券支出率（%）</t>
  </si>
  <si>
    <t>表二十一</t>
  </si>
  <si>
    <t>吉县2025年政府专项债务执行情况表</t>
  </si>
  <si>
    <t>金额</t>
  </si>
  <si>
    <t>专项债券收入</t>
  </si>
  <si>
    <t>新增专项债券支出</t>
  </si>
  <si>
    <t>新增专项债券项目负债规模</t>
  </si>
  <si>
    <t>新增专项债券平均年限（年）</t>
  </si>
  <si>
    <t>新增专项债券平均年利率（%）</t>
  </si>
  <si>
    <t>新增专项债券年平均负担利息额</t>
  </si>
  <si>
    <t xml:space="preserve">专项债券还本支出 </t>
  </si>
  <si>
    <t xml:space="preserve">专项债券利息支出 </t>
  </si>
  <si>
    <t>专项债券本息偿还来源小计</t>
  </si>
  <si>
    <t xml:space="preserve">  其中：专项债务对应项目专项收入</t>
  </si>
  <si>
    <t xml:space="preserve">       政府性基金收入</t>
  </si>
  <si>
    <t xml:space="preserve">       上解收入</t>
  </si>
  <si>
    <t>表二十二</t>
  </si>
  <si>
    <t>吉县2025年新增地方政府专项债券重大项目明细表</t>
  </si>
  <si>
    <t>项目基本情况</t>
  </si>
  <si>
    <t>资金构成情况</t>
  </si>
  <si>
    <t>项目主要建设内容和规模</t>
  </si>
  <si>
    <t>项目单位</t>
  </si>
  <si>
    <t>项目投向（所属行业）</t>
  </si>
  <si>
    <t>建设状态（未开工/在建）</t>
  </si>
  <si>
    <t>立项年度</t>
  </si>
  <si>
    <t>发展改革委审批监管平台代码</t>
  </si>
  <si>
    <t>项目总概算（总投资）</t>
  </si>
  <si>
    <t>1.预算安排</t>
  </si>
  <si>
    <t>2.地方政府专项债券资金</t>
  </si>
  <si>
    <t>3.企业自筹资金</t>
  </si>
  <si>
    <t>4.新增专项债券项目配套市场化融资</t>
  </si>
  <si>
    <t>5.其他投资</t>
  </si>
  <si>
    <t>吉县产业集聚区标准化厂房（一期）建设项目</t>
  </si>
  <si>
    <t xml:space="preserve">   该项目占地约370亩，（1）厂区建筑包含6座钢结构标准化厂房、仓库3座；（2）消防、生产及生活水池、配电室、大门、围墙、绿化、停车场、水井；（3）园区道路、桥梁及配套工程；（4）污水处理厂厂外管线工程；（5）义亭河河道疏通工程；（6）防洪渠、电塔迁移等。</t>
  </si>
  <si>
    <t>吉县现代农业产业示范区管理委员会</t>
  </si>
  <si>
    <t>产业集聚区基础设施</t>
  </si>
  <si>
    <t>在建</t>
  </si>
  <si>
    <t>2020年</t>
  </si>
  <si>
    <t>2020-141028-47-01-017369</t>
  </si>
  <si>
    <t>吉县城乡集中供热项目管网工程（二次网）</t>
  </si>
  <si>
    <t>本项目主要包括热源厂进场道路和供热二次管网工程。其中：新建热源厂进场道路全场862.002米，宽4-12米，沥青混凝土路面和水泥混凝土路面。供热二次管网工程改造范围从林雨村至车城村，铺设管道150807米，管径DN25-400；恢复路面33676平米。建设内容包括：热力工程、道路工程、给水工程、照明工程等。</t>
  </si>
  <si>
    <t>吉县住房保障和城乡建管理局</t>
  </si>
  <si>
    <t>供热</t>
  </si>
  <si>
    <t>2023年</t>
  </si>
  <si>
    <t>2302-141028-89-01-559896</t>
  </si>
  <si>
    <t>表二十三</t>
  </si>
  <si>
    <t>吉县2025年新增专项债券项目明细情况表</t>
  </si>
  <si>
    <t>项目投向领域</t>
  </si>
  <si>
    <t>专项债券合计</t>
  </si>
  <si>
    <t>期限（年）</t>
  </si>
  <si>
    <t>发行利率（%）</t>
  </si>
  <si>
    <t>年度政府性基金或专项收入金额（万元）</t>
  </si>
  <si>
    <t>年度付息金额（万元）</t>
  </si>
  <si>
    <t>产业园区基础设施</t>
  </si>
  <si>
    <t>15年</t>
  </si>
  <si>
    <t>30年</t>
  </si>
  <si>
    <t>表二十四</t>
  </si>
  <si>
    <t>吉县2026年地方政府债务限额提前下达情况表</t>
  </si>
  <si>
    <t>县级</t>
  </si>
  <si>
    <t>一、2025年地方政府债务限额</t>
  </si>
  <si>
    <t xml:space="preserve">    其中：一般债务限额</t>
  </si>
  <si>
    <t xml:space="preserve">          专项债务限额</t>
  </si>
  <si>
    <t>二、提前下达2026年地方政府债务新增限额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</si>
</sst>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0.00_ "/>
    <numFmt numFmtId="178" formatCode="#,##0.00;[Red]#,##0.0"/>
    <numFmt numFmtId="179" formatCode="#,##0.000"/>
    <numFmt numFmtId="180" formatCode="#,##0.00_ "/>
  </numFmts>
  <fonts count="5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楷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0"/>
    </font>
    <font>
      <sz val="12"/>
      <color indexed="8"/>
      <name val="宋体"/>
      <charset val="0"/>
    </font>
    <font>
      <b/>
      <sz val="16"/>
      <color indexed="8"/>
      <name val="宋体"/>
      <charset val="0"/>
    </font>
    <font>
      <b/>
      <sz val="12"/>
      <color indexed="8"/>
      <name val="宋体"/>
      <charset val="0"/>
    </font>
    <font>
      <b/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2"/>
      <name val="宋体"/>
      <charset val="0"/>
    </font>
    <font>
      <sz val="12"/>
      <color indexed="0"/>
      <name val="宋体"/>
      <charset val="134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黑体"/>
      <charset val="134"/>
    </font>
    <font>
      <b/>
      <sz val="14"/>
      <name val="仿宋"/>
      <charset val="134"/>
    </font>
    <font>
      <b/>
      <sz val="22"/>
      <name val="方正小标宋简体"/>
      <charset val="134"/>
    </font>
    <font>
      <b/>
      <sz val="1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4" fillId="0" borderId="0"/>
    <xf numFmtId="42" fontId="0" fillId="0" borderId="0" applyFont="0" applyFill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6" fillId="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10" borderId="20" applyNumberFormat="0" applyFont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47" fillId="14" borderId="23" applyNumberFormat="0" applyAlignment="0" applyProtection="0">
      <alignment vertical="center"/>
    </xf>
    <xf numFmtId="0" fontId="48" fillId="14" borderId="19" applyNumberFormat="0" applyAlignment="0" applyProtection="0">
      <alignment vertical="center"/>
    </xf>
    <xf numFmtId="0" fontId="49" fillId="15" borderId="24" applyNumberFormat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50" fillId="0" borderId="25" applyNumberFormat="0" applyFill="0" applyAlignment="0" applyProtection="0">
      <alignment vertical="center"/>
    </xf>
    <xf numFmtId="0" fontId="51" fillId="0" borderId="26" applyNumberFormat="0" applyFill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7" fontId="1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>
      <alignment vertical="center"/>
    </xf>
    <xf numFmtId="177" fontId="3" fillId="0" borderId="1" xfId="0" applyNumberFormat="1" applyFont="1" applyBorder="1">
      <alignment vertical="center"/>
    </xf>
    <xf numFmtId="0" fontId="9" fillId="0" borderId="1" xfId="0" applyFont="1" applyFill="1" applyBorder="1" applyAlignment="1">
      <alignment vertical="center" wrapText="1"/>
    </xf>
    <xf numFmtId="177" fontId="9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10" fillId="0" borderId="0" xfId="0" applyFont="1" applyFill="1" applyBorder="1" applyAlignment="1"/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right" vertical="center"/>
    </xf>
    <xf numFmtId="0" fontId="13" fillId="0" borderId="2" xfId="0" applyNumberFormat="1" applyFont="1" applyFill="1" applyBorder="1" applyAlignment="1" applyProtection="1">
      <alignment horizontal="center" vertical="center"/>
    </xf>
    <xf numFmtId="178" fontId="13" fillId="0" borderId="2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horizontal="left" vertical="center"/>
    </xf>
    <xf numFmtId="178" fontId="11" fillId="0" borderId="2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177" fontId="14" fillId="0" borderId="1" xfId="0" applyNumberFormat="1" applyFont="1" applyFill="1" applyBorder="1" applyAlignment="1">
      <alignment horizontal="right" vertical="center"/>
    </xf>
    <xf numFmtId="177" fontId="1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77" fontId="4" fillId="3" borderId="1" xfId="0" applyNumberFormat="1" applyFont="1" applyFill="1" applyBorder="1" applyAlignment="1">
      <alignment vertical="center"/>
    </xf>
    <xf numFmtId="177" fontId="14" fillId="3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7" fontId="16" fillId="0" borderId="1" xfId="0" applyNumberFormat="1" applyFont="1" applyFill="1" applyBorder="1" applyAlignment="1">
      <alignment horizontal="right" vertical="center"/>
    </xf>
    <xf numFmtId="0" fontId="13" fillId="0" borderId="2" xfId="0" applyNumberFormat="1" applyFont="1" applyFill="1" applyBorder="1" applyAlignment="1" applyProtection="1">
      <alignment horizontal="left" vertical="center"/>
    </xf>
    <xf numFmtId="0" fontId="13" fillId="0" borderId="4" xfId="0" applyNumberFormat="1" applyFont="1" applyFill="1" applyBorder="1" applyAlignment="1" applyProtection="1">
      <alignment horizontal="left" vertical="center"/>
    </xf>
    <xf numFmtId="178" fontId="13" fillId="0" borderId="4" xfId="0" applyNumberFormat="1" applyFont="1" applyFill="1" applyBorder="1" applyAlignment="1" applyProtection="1">
      <alignment horizontal="righ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178" fontId="13" fillId="0" borderId="1" xfId="0" applyNumberFormat="1" applyFont="1" applyFill="1" applyBorder="1" applyAlignment="1" applyProtection="1">
      <alignment horizontal="right" vertical="center"/>
    </xf>
    <xf numFmtId="0" fontId="10" fillId="0" borderId="1" xfId="0" applyFont="1" applyFill="1" applyBorder="1" applyAlignment="1"/>
    <xf numFmtId="0" fontId="17" fillId="0" borderId="0" xfId="0" applyFont="1" applyFill="1" applyAlignment="1" applyProtection="1">
      <alignment vertical="top"/>
      <protection locked="0"/>
    </xf>
    <xf numFmtId="0" fontId="4" fillId="4" borderId="5" xfId="0" applyFont="1" applyFill="1" applyBorder="1" applyAlignment="1" applyProtection="1">
      <alignment vertical="center"/>
    </xf>
    <xf numFmtId="0" fontId="15" fillId="4" borderId="6" xfId="0" applyFont="1" applyFill="1" applyBorder="1" applyAlignment="1" applyProtection="1">
      <alignment horizontal="center" vertical="center"/>
    </xf>
    <xf numFmtId="0" fontId="15" fillId="4" borderId="0" xfId="0" applyFont="1" applyFill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right" vertical="center"/>
    </xf>
    <xf numFmtId="0" fontId="14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 wrapText="1"/>
    </xf>
    <xf numFmtId="177" fontId="17" fillId="4" borderId="1" xfId="0" applyNumberFormat="1" applyFont="1" applyFill="1" applyBorder="1" applyAlignment="1" applyProtection="1">
      <alignment horizontal="right" vertical="center" wrapText="1"/>
    </xf>
    <xf numFmtId="0" fontId="17" fillId="0" borderId="1" xfId="0" applyFont="1" applyFill="1" applyBorder="1" applyAlignment="1" applyProtection="1">
      <alignment vertical="top"/>
      <protection locked="0"/>
    </xf>
    <xf numFmtId="0" fontId="4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 wrapText="1"/>
    </xf>
    <xf numFmtId="0" fontId="4" fillId="4" borderId="6" xfId="0" applyFont="1" applyFill="1" applyBorder="1" applyAlignment="1" applyProtection="1">
      <alignment horizontal="right" vertical="center"/>
    </xf>
    <xf numFmtId="0" fontId="4" fillId="4" borderId="0" xfId="0" applyFont="1" applyFill="1" applyAlignment="1" applyProtection="1">
      <alignment horizontal="right" vertical="center"/>
    </xf>
    <xf numFmtId="177" fontId="18" fillId="4" borderId="1" xfId="0" applyNumberFormat="1" applyFont="1" applyFill="1" applyBorder="1" applyAlignment="1" applyProtection="1">
      <alignment horizontal="right" vertical="center" wrapText="1"/>
    </xf>
    <xf numFmtId="0" fontId="18" fillId="0" borderId="1" xfId="0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 applyProtection="1">
      <alignment vertical="center"/>
    </xf>
    <xf numFmtId="177" fontId="4" fillId="3" borderId="1" xfId="0" applyNumberFormat="1" applyFont="1" applyFill="1" applyBorder="1" applyAlignment="1" applyProtection="1">
      <alignment vertical="center"/>
    </xf>
    <xf numFmtId="0" fontId="4" fillId="3" borderId="1" xfId="0" applyFont="1" applyFill="1" applyBorder="1" applyAlignment="1">
      <alignment vertical="center"/>
    </xf>
    <xf numFmtId="177" fontId="14" fillId="0" borderId="1" xfId="0" applyNumberFormat="1" applyFont="1" applyFill="1" applyBorder="1" applyAlignment="1">
      <alignment horizontal="distributed" vertical="center"/>
    </xf>
    <xf numFmtId="177" fontId="3" fillId="0" borderId="1" xfId="0" applyNumberFormat="1" applyFont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77" fontId="9" fillId="0" borderId="1" xfId="0" applyNumberFormat="1" applyFont="1" applyFill="1" applyBorder="1" applyAlignment="1">
      <alignment vertical="center"/>
    </xf>
    <xf numFmtId="177" fontId="19" fillId="0" borderId="1" xfId="0" applyNumberFormat="1" applyFont="1" applyFill="1" applyBorder="1" applyAlignment="1">
      <alignment vertical="center"/>
    </xf>
    <xf numFmtId="0" fontId="16" fillId="0" borderId="1" xfId="0" applyFont="1" applyBorder="1">
      <alignment vertical="center"/>
    </xf>
    <xf numFmtId="0" fontId="20" fillId="0" borderId="8" xfId="0" applyNumberFormat="1" applyFont="1" applyFill="1" applyBorder="1" applyAlignment="1">
      <alignment vertical="center"/>
    </xf>
    <xf numFmtId="179" fontId="21" fillId="0" borderId="8" xfId="0" applyNumberFormat="1" applyFont="1" applyFill="1" applyBorder="1" applyAlignment="1">
      <alignment horizontal="right" vertical="center"/>
    </xf>
    <xf numFmtId="177" fontId="16" fillId="0" borderId="1" xfId="0" applyNumberFormat="1" applyFont="1" applyBorder="1">
      <alignment vertical="center"/>
    </xf>
    <xf numFmtId="0" fontId="12" fillId="0" borderId="0" xfId="0" applyNumberFormat="1" applyFont="1" applyFill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left" vertical="center"/>
    </xf>
    <xf numFmtId="178" fontId="11" fillId="0" borderId="4" xfId="0" applyNumberFormat="1" applyFont="1" applyFill="1" applyBorder="1" applyAlignment="1" applyProtection="1">
      <alignment horizontal="righ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178" fontId="11" fillId="0" borderId="1" xfId="0" applyNumberFormat="1" applyFont="1" applyFill="1" applyBorder="1" applyAlignment="1" applyProtection="1">
      <alignment horizontal="right" vertical="center"/>
    </xf>
    <xf numFmtId="0" fontId="22" fillId="0" borderId="1" xfId="0" applyFont="1" applyFill="1" applyBorder="1" applyAlignment="1"/>
    <xf numFmtId="0" fontId="23" fillId="0" borderId="0" xfId="0" applyFont="1" applyFill="1" applyAlignment="1" applyProtection="1">
      <alignment horizontal="center" vertical="center"/>
    </xf>
    <xf numFmtId="0" fontId="17" fillId="4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vertical="top"/>
      <protection locked="0"/>
    </xf>
    <xf numFmtId="0" fontId="24" fillId="4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right" vertical="center"/>
    </xf>
    <xf numFmtId="0" fontId="18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4" fontId="17" fillId="4" borderId="1" xfId="0" applyNumberFormat="1" applyFont="1" applyFill="1" applyBorder="1" applyAlignment="1" applyProtection="1">
      <alignment horizontal="right" vertical="center" wrapText="1"/>
    </xf>
    <xf numFmtId="0" fontId="23" fillId="0" borderId="1" xfId="0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180" fontId="0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0" fillId="0" borderId="1" xfId="0" applyFill="1" applyBorder="1" applyAlignment="1"/>
    <xf numFmtId="0" fontId="0" fillId="0" borderId="0" xfId="0" applyNumberFormat="1" applyFont="1" applyFill="1" applyBorder="1" applyAlignment="1"/>
    <xf numFmtId="0" fontId="4" fillId="0" borderId="0" xfId="0" applyFont="1" applyFill="1" applyAlignment="1" applyProtection="1">
      <alignment vertical="top" wrapText="1"/>
    </xf>
    <xf numFmtId="0" fontId="4" fillId="4" borderId="9" xfId="0" applyFont="1" applyFill="1" applyBorder="1" applyAlignment="1" applyProtection="1">
      <alignment vertical="center"/>
    </xf>
    <xf numFmtId="0" fontId="26" fillId="4" borderId="10" xfId="0" applyFont="1" applyFill="1" applyBorder="1" applyAlignment="1" applyProtection="1">
      <alignment horizontal="center" vertical="center"/>
    </xf>
    <xf numFmtId="0" fontId="26" fillId="4" borderId="11" xfId="0" applyFont="1" applyFill="1" applyBorder="1" applyAlignment="1" applyProtection="1">
      <alignment horizontal="center" vertical="center"/>
    </xf>
    <xf numFmtId="0" fontId="26" fillId="4" borderId="12" xfId="0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horizontal="right" vertical="center"/>
    </xf>
    <xf numFmtId="0" fontId="4" fillId="4" borderId="1" xfId="0" applyFont="1" applyFill="1" applyBorder="1" applyAlignment="1" applyProtection="1">
      <alignment horizontal="left" vertical="center" wrapText="1"/>
    </xf>
    <xf numFmtId="4" fontId="17" fillId="0" borderId="1" xfId="0" applyNumberFormat="1" applyFont="1" applyFill="1" applyBorder="1" applyAlignment="1" applyProtection="1">
      <alignment horizontal="right" vertical="center" wrapText="1"/>
    </xf>
    <xf numFmtId="10" fontId="17" fillId="0" borderId="1" xfId="0" applyNumberFormat="1" applyFont="1" applyFill="1" applyBorder="1" applyAlignment="1" applyProtection="1">
      <alignment horizontal="center" vertical="top"/>
      <protection locked="0"/>
    </xf>
    <xf numFmtId="0" fontId="15" fillId="4" borderId="10" xfId="0" applyFont="1" applyFill="1" applyBorder="1" applyAlignment="1" applyProtection="1">
      <alignment horizontal="center" vertical="center"/>
    </xf>
    <xf numFmtId="0" fontId="15" fillId="4" borderId="11" xfId="0" applyFont="1" applyFill="1" applyBorder="1" applyAlignment="1" applyProtection="1">
      <alignment horizontal="center" vertical="center"/>
    </xf>
    <xf numFmtId="0" fontId="4" fillId="4" borderId="13" xfId="0" applyFont="1" applyFill="1" applyBorder="1" applyAlignment="1" applyProtection="1">
      <alignment horizontal="right" vertical="center"/>
    </xf>
    <xf numFmtId="0" fontId="14" fillId="4" borderId="14" xfId="0" applyFont="1" applyFill="1" applyBorder="1" applyAlignment="1" applyProtection="1">
      <alignment horizontal="center" vertical="center"/>
    </xf>
    <xf numFmtId="0" fontId="14" fillId="4" borderId="15" xfId="0" applyFont="1" applyFill="1" applyBorder="1" applyAlignment="1" applyProtection="1">
      <alignment horizontal="center" vertical="center"/>
    </xf>
    <xf numFmtId="0" fontId="14" fillId="4" borderId="16" xfId="0" applyFont="1" applyFill="1" applyBorder="1" applyAlignment="1" applyProtection="1">
      <alignment horizontal="center" vertical="center"/>
    </xf>
    <xf numFmtId="0" fontId="14" fillId="4" borderId="13" xfId="0" applyFont="1" applyFill="1" applyBorder="1" applyAlignment="1" applyProtection="1">
      <alignment horizontal="center" vertical="center" wrapText="1"/>
    </xf>
    <xf numFmtId="0" fontId="14" fillId="4" borderId="13" xfId="0" applyFont="1" applyFill="1" applyBorder="1" applyAlignment="1" applyProtection="1">
      <alignment horizontal="center" vertical="center"/>
    </xf>
    <xf numFmtId="0" fontId="14" fillId="4" borderId="17" xfId="0" applyFont="1" applyFill="1" applyBorder="1" applyAlignment="1" applyProtection="1">
      <alignment horizontal="center" vertical="center" wrapText="1"/>
    </xf>
    <xf numFmtId="0" fontId="14" fillId="4" borderId="18" xfId="0" applyFont="1" applyFill="1" applyBorder="1" applyAlignment="1" applyProtection="1">
      <alignment horizontal="center" vertical="center"/>
    </xf>
    <xf numFmtId="0" fontId="14" fillId="4" borderId="18" xfId="0" applyFont="1" applyFill="1" applyBorder="1" applyAlignment="1" applyProtection="1">
      <alignment horizontal="center" vertical="center" wrapText="1"/>
    </xf>
    <xf numFmtId="10" fontId="17" fillId="4" borderId="1" xfId="0" applyNumberFormat="1" applyFont="1" applyFill="1" applyBorder="1" applyAlignment="1" applyProtection="1">
      <alignment horizontal="right" vertical="center" wrapText="1"/>
    </xf>
    <xf numFmtId="0" fontId="15" fillId="4" borderId="12" xfId="0" applyFont="1" applyFill="1" applyBorder="1" applyAlignment="1" applyProtection="1">
      <alignment horizontal="center" vertical="center"/>
    </xf>
    <xf numFmtId="0" fontId="14" fillId="4" borderId="17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</xf>
    <xf numFmtId="0" fontId="14" fillId="4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left" vertical="center" indent="2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center" wrapText="1" indent="2"/>
    </xf>
    <xf numFmtId="0" fontId="14" fillId="4" borderId="1" xfId="0" applyFont="1" applyFill="1" applyBorder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top"/>
      <protection locked="0"/>
    </xf>
    <xf numFmtId="176" fontId="18" fillId="4" borderId="1" xfId="0" applyNumberFormat="1" applyFont="1" applyFill="1" applyBorder="1" applyAlignment="1" applyProtection="1">
      <alignment horizontal="center" vertical="center" wrapText="1"/>
    </xf>
    <xf numFmtId="2" fontId="17" fillId="4" borderId="1" xfId="0" applyNumberFormat="1" applyFont="1" applyFill="1" applyBorder="1" applyAlignment="1" applyProtection="1">
      <alignment horizontal="right" vertical="center" wrapText="1"/>
    </xf>
    <xf numFmtId="176" fontId="17" fillId="4" borderId="1" xfId="0" applyNumberFormat="1" applyFont="1" applyFill="1" applyBorder="1" applyAlignment="1" applyProtection="1">
      <alignment horizontal="right" vertical="center" wrapText="1"/>
    </xf>
    <xf numFmtId="176" fontId="17" fillId="0" borderId="1" xfId="0" applyNumberFormat="1" applyFont="1" applyFill="1" applyBorder="1" applyAlignment="1" applyProtection="1">
      <alignment horizontal="center" vertical="center" wrapText="1"/>
    </xf>
    <xf numFmtId="0" fontId="27" fillId="4" borderId="9" xfId="0" applyFont="1" applyFill="1" applyBorder="1" applyAlignment="1" applyProtection="1">
      <alignment horizontal="center" vertical="center"/>
    </xf>
    <xf numFmtId="0" fontId="28" fillId="4" borderId="1" xfId="0" applyFont="1" applyFill="1" applyBorder="1" applyAlignment="1" applyProtection="1">
      <alignment horizontal="center" vertical="center"/>
    </xf>
    <xf numFmtId="177" fontId="4" fillId="4" borderId="1" xfId="0" applyNumberFormat="1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177" fontId="17" fillId="4" borderId="1" xfId="0" applyNumberFormat="1" applyFont="1" applyFill="1" applyBorder="1" applyAlignment="1" applyProtection="1">
      <alignment horizontal="left" vertical="center" wrapText="1"/>
    </xf>
    <xf numFmtId="177" fontId="17" fillId="0" borderId="1" xfId="0" applyNumberFormat="1" applyFont="1" applyFill="1" applyBorder="1" applyAlignment="1" applyProtection="1">
      <alignment horizontal="left" vertical="center" wrapText="1"/>
    </xf>
    <xf numFmtId="177" fontId="1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0" applyFont="1">
      <alignment vertical="center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top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Fill="1" applyBorder="1" applyAlignment="1"/>
    <xf numFmtId="0" fontId="31" fillId="0" borderId="0" xfId="0" applyFont="1" applyFill="1" applyBorder="1" applyAlignment="1">
      <alignment horizontal="right"/>
    </xf>
    <xf numFmtId="0" fontId="32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57" fontId="34" fillId="0" borderId="0" xfId="0" applyNumberFormat="1" applyFont="1" applyFill="1" applyBorder="1" applyAlignment="1">
      <alignment horizontal="center"/>
    </xf>
  </cellXfs>
  <cellStyles count="51">
    <cellStyle name="常规" xfId="0" builtinId="0"/>
    <cellStyle name="常规_2019年社保基金预算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13"/>
  <sheetViews>
    <sheetView showZeros="0" zoomScaleSheetLayoutView="60" workbookViewId="0">
      <selection activeCell="A20" sqref="A20"/>
    </sheetView>
  </sheetViews>
  <sheetFormatPr defaultColWidth="9" defaultRowHeight="14.25"/>
  <cols>
    <col min="1" max="1" width="120.375" style="174" customWidth="1"/>
    <col min="2" max="16384" width="9" style="174"/>
  </cols>
  <sheetData>
    <row r="2" ht="18.75" spans="1:1">
      <c r="A2" s="175"/>
    </row>
    <row r="3" ht="18.75" spans="1:1">
      <c r="A3" s="176" t="s">
        <v>0</v>
      </c>
    </row>
    <row r="4" ht="18.75" customHeight="1" spans="1:1">
      <c r="A4" s="176" t="s">
        <v>1</v>
      </c>
    </row>
    <row r="5" s="47" customFormat="1" ht="35.25" customHeight="1" spans="1:1">
      <c r="A5" s="177" t="s">
        <v>2</v>
      </c>
    </row>
    <row r="6" s="47" customFormat="1" ht="35.25" customHeight="1" spans="1:1">
      <c r="A6" s="177"/>
    </row>
    <row r="7" ht="13.5" spans="1:1">
      <c r="A7" s="177"/>
    </row>
    <row r="8" ht="13.5" spans="1:1">
      <c r="A8" s="177"/>
    </row>
    <row r="9" spans="1:1">
      <c r="A9" s="178"/>
    </row>
    <row r="10" spans="1:1">
      <c r="A10" s="178"/>
    </row>
    <row r="11" ht="123.75" customHeight="1" spans="1:1">
      <c r="A11" s="178"/>
    </row>
    <row r="12" ht="32.25" customHeight="1" spans="1:1">
      <c r="A12" s="179" t="s">
        <v>3</v>
      </c>
    </row>
    <row r="13" ht="29.25" customHeight="1" spans="1:1">
      <c r="A13" s="180" t="s">
        <v>4</v>
      </c>
    </row>
  </sheetData>
  <mergeCells count="1">
    <mergeCell ref="A5:A8"/>
  </mergeCells>
  <pageMargins left="0.75" right="0.75" top="0.8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C1:I29"/>
  <sheetViews>
    <sheetView view="pageBreakPreview" zoomScaleNormal="100" topLeftCell="A12" workbookViewId="0">
      <selection activeCell="C27" sqref="C27"/>
    </sheetView>
  </sheetViews>
  <sheetFormatPr defaultColWidth="9" defaultRowHeight="18.75"/>
  <cols>
    <col min="1" max="2" width="9" style="165"/>
    <col min="3" max="3" width="76.25" style="165" customWidth="1"/>
    <col min="4" max="4" width="7.875" style="165" customWidth="1"/>
    <col min="5" max="5" width="4.125" style="166" customWidth="1"/>
    <col min="6" max="6" width="8.5" style="167" customWidth="1"/>
    <col min="7" max="7" width="4.125" style="168" customWidth="1"/>
    <col min="8" max="16384" width="9" style="165"/>
  </cols>
  <sheetData>
    <row r="1" ht="49" customHeight="1" spans="3:7">
      <c r="C1" s="169" t="s">
        <v>5</v>
      </c>
      <c r="D1" s="169"/>
      <c r="E1" s="169"/>
      <c r="F1" s="169"/>
      <c r="G1" s="169"/>
    </row>
    <row r="2" ht="32" customHeight="1" spans="3:9">
      <c r="C2" s="170" t="s">
        <v>6</v>
      </c>
      <c r="D2" s="170"/>
      <c r="E2" s="171" t="s">
        <v>7</v>
      </c>
      <c r="F2" s="172">
        <v>1</v>
      </c>
      <c r="G2" s="173" t="s">
        <v>8</v>
      </c>
      <c r="H2" s="170"/>
      <c r="I2" s="170"/>
    </row>
    <row r="3" ht="32" customHeight="1" spans="3:9">
      <c r="C3" s="170" t="s">
        <v>9</v>
      </c>
      <c r="D3" s="170"/>
      <c r="E3" s="171" t="s">
        <v>7</v>
      </c>
      <c r="F3" s="172">
        <v>2</v>
      </c>
      <c r="G3" s="173" t="s">
        <v>8</v>
      </c>
      <c r="H3" s="170"/>
      <c r="I3" s="170"/>
    </row>
    <row r="4" ht="32" customHeight="1" spans="3:9">
      <c r="C4" s="170" t="s">
        <v>10</v>
      </c>
      <c r="D4" s="170"/>
      <c r="E4" s="171" t="s">
        <v>7</v>
      </c>
      <c r="F4" s="172">
        <v>3</v>
      </c>
      <c r="G4" s="173" t="s">
        <v>8</v>
      </c>
      <c r="H4" s="170"/>
      <c r="I4" s="170"/>
    </row>
    <row r="5" ht="32" customHeight="1" spans="3:9">
      <c r="C5" s="170" t="s">
        <v>11</v>
      </c>
      <c r="D5" s="170"/>
      <c r="E5" s="171" t="s">
        <v>7</v>
      </c>
      <c r="F5" s="172">
        <v>4</v>
      </c>
      <c r="G5" s="173" t="s">
        <v>8</v>
      </c>
      <c r="H5" s="170"/>
      <c r="I5" s="170"/>
    </row>
    <row r="6" ht="32" customHeight="1" spans="3:9">
      <c r="C6" s="170" t="s">
        <v>12</v>
      </c>
      <c r="D6" s="170"/>
      <c r="E6" s="171" t="s">
        <v>7</v>
      </c>
      <c r="F6" s="172">
        <v>5</v>
      </c>
      <c r="G6" s="173" t="s">
        <v>8</v>
      </c>
      <c r="H6" s="170"/>
      <c r="I6" s="170"/>
    </row>
    <row r="7" ht="32" customHeight="1" spans="3:9">
      <c r="C7" s="170" t="s">
        <v>13</v>
      </c>
      <c r="D7" s="170"/>
      <c r="E7" s="171" t="s">
        <v>7</v>
      </c>
      <c r="F7" s="172" t="s">
        <v>14</v>
      </c>
      <c r="G7" s="173" t="s">
        <v>8</v>
      </c>
      <c r="H7" s="170"/>
      <c r="I7" s="170"/>
    </row>
    <row r="8" ht="32" customHeight="1" spans="3:9">
      <c r="C8" s="170" t="s">
        <v>15</v>
      </c>
      <c r="D8" s="170"/>
      <c r="E8" s="171" t="s">
        <v>7</v>
      </c>
      <c r="F8" s="172">
        <v>45</v>
      </c>
      <c r="G8" s="173" t="s">
        <v>8</v>
      </c>
      <c r="H8" s="170"/>
      <c r="I8" s="170"/>
    </row>
    <row r="9" ht="32" customHeight="1" spans="3:9">
      <c r="C9" s="170" t="s">
        <v>16</v>
      </c>
      <c r="D9" s="170"/>
      <c r="E9" s="171" t="s">
        <v>7</v>
      </c>
      <c r="F9" s="172">
        <v>46</v>
      </c>
      <c r="G9" s="173" t="s">
        <v>8</v>
      </c>
      <c r="H9" s="170"/>
      <c r="I9" s="170"/>
    </row>
    <row r="10" ht="32" customHeight="1" spans="3:9">
      <c r="C10" s="170" t="s">
        <v>17</v>
      </c>
      <c r="D10" s="170"/>
      <c r="E10" s="171" t="s">
        <v>7</v>
      </c>
      <c r="F10" s="172">
        <v>47</v>
      </c>
      <c r="G10" s="173" t="s">
        <v>8</v>
      </c>
      <c r="H10" s="170"/>
      <c r="I10" s="170"/>
    </row>
    <row r="11" ht="32" customHeight="1" spans="3:9">
      <c r="C11" s="170" t="s">
        <v>18</v>
      </c>
      <c r="D11" s="170"/>
      <c r="E11" s="171" t="s">
        <v>7</v>
      </c>
      <c r="F11" s="172">
        <v>48</v>
      </c>
      <c r="G11" s="173" t="s">
        <v>8</v>
      </c>
      <c r="H11" s="170"/>
      <c r="I11" s="170"/>
    </row>
    <row r="12" ht="32" customHeight="1" spans="3:9">
      <c r="C12" s="170" t="s">
        <v>19</v>
      </c>
      <c r="D12" s="170"/>
      <c r="E12" s="171" t="s">
        <v>7</v>
      </c>
      <c r="F12" s="172">
        <v>49</v>
      </c>
      <c r="G12" s="173" t="s">
        <v>8</v>
      </c>
      <c r="H12" s="170"/>
      <c r="I12" s="170"/>
    </row>
    <row r="13" ht="32" customHeight="1" spans="3:9">
      <c r="C13" s="170" t="s">
        <v>20</v>
      </c>
      <c r="D13" s="170"/>
      <c r="E13" s="171" t="s">
        <v>7</v>
      </c>
      <c r="F13" s="172" t="s">
        <v>21</v>
      </c>
      <c r="G13" s="173" t="s">
        <v>8</v>
      </c>
      <c r="H13" s="170"/>
      <c r="I13" s="170"/>
    </row>
    <row r="14" ht="32" customHeight="1" spans="3:9">
      <c r="C14" s="170" t="s">
        <v>22</v>
      </c>
      <c r="D14" s="170"/>
      <c r="E14" s="171" t="s">
        <v>7</v>
      </c>
      <c r="F14" s="172">
        <v>52</v>
      </c>
      <c r="G14" s="173" t="s">
        <v>8</v>
      </c>
      <c r="H14" s="170"/>
      <c r="I14" s="170"/>
    </row>
    <row r="15" ht="32" customHeight="1" spans="3:9">
      <c r="C15" s="170" t="s">
        <v>23</v>
      </c>
      <c r="D15" s="170"/>
      <c r="E15" s="171" t="s">
        <v>7</v>
      </c>
      <c r="F15" s="172">
        <v>53</v>
      </c>
      <c r="G15" s="173" t="s">
        <v>8</v>
      </c>
      <c r="H15" s="170"/>
      <c r="I15" s="170"/>
    </row>
    <row r="16" ht="32" customHeight="1" spans="3:9">
      <c r="C16" s="170" t="s">
        <v>24</v>
      </c>
      <c r="D16" s="170"/>
      <c r="E16" s="171" t="s">
        <v>7</v>
      </c>
      <c r="F16" s="172">
        <v>54</v>
      </c>
      <c r="G16" s="173" t="s">
        <v>8</v>
      </c>
      <c r="H16" s="170"/>
      <c r="I16" s="170"/>
    </row>
    <row r="17" ht="32" customHeight="1" spans="3:9">
      <c r="C17" s="170" t="s">
        <v>25</v>
      </c>
      <c r="D17" s="170"/>
      <c r="E17" s="171" t="s">
        <v>7</v>
      </c>
      <c r="F17" s="172">
        <v>55</v>
      </c>
      <c r="G17" s="173" t="s">
        <v>8</v>
      </c>
      <c r="H17" s="170"/>
      <c r="I17" s="170"/>
    </row>
    <row r="18" ht="32" customHeight="1" spans="3:9">
      <c r="C18" s="170" t="s">
        <v>26</v>
      </c>
      <c r="D18" s="170"/>
      <c r="E18" s="171" t="s">
        <v>7</v>
      </c>
      <c r="F18" s="172">
        <v>56</v>
      </c>
      <c r="G18" s="173" t="s">
        <v>8</v>
      </c>
      <c r="H18" s="170"/>
      <c r="I18" s="170"/>
    </row>
    <row r="19" ht="32" customHeight="1" spans="3:9">
      <c r="C19" s="170" t="s">
        <v>27</v>
      </c>
      <c r="D19" s="170"/>
      <c r="E19" s="171" t="s">
        <v>7</v>
      </c>
      <c r="F19" s="172">
        <v>57</v>
      </c>
      <c r="G19" s="173" t="s">
        <v>8</v>
      </c>
      <c r="H19" s="170"/>
      <c r="I19" s="170"/>
    </row>
    <row r="20" ht="32" customHeight="1" spans="3:9">
      <c r="C20" s="170" t="s">
        <v>28</v>
      </c>
      <c r="D20" s="170"/>
      <c r="E20" s="171" t="s">
        <v>7</v>
      </c>
      <c r="F20" s="172" t="s">
        <v>29</v>
      </c>
      <c r="G20" s="173" t="s">
        <v>8</v>
      </c>
      <c r="H20" s="170"/>
      <c r="I20" s="170"/>
    </row>
    <row r="21" ht="32" customHeight="1" spans="3:9">
      <c r="C21" s="170" t="s">
        <v>30</v>
      </c>
      <c r="D21" s="170"/>
      <c r="E21" s="171" t="s">
        <v>7</v>
      </c>
      <c r="F21" s="172" t="s">
        <v>31</v>
      </c>
      <c r="G21" s="173" t="s">
        <v>8</v>
      </c>
      <c r="H21" s="170"/>
      <c r="I21" s="170"/>
    </row>
    <row r="22" ht="32" customHeight="1" spans="3:9">
      <c r="C22" s="170" t="s">
        <v>32</v>
      </c>
      <c r="D22" s="170"/>
      <c r="E22" s="171" t="s">
        <v>7</v>
      </c>
      <c r="F22" s="172">
        <v>62</v>
      </c>
      <c r="G22" s="173" t="s">
        <v>8</v>
      </c>
      <c r="H22" s="170"/>
      <c r="I22" s="170"/>
    </row>
    <row r="23" ht="32" customHeight="1" spans="3:9">
      <c r="C23" s="170" t="s">
        <v>33</v>
      </c>
      <c r="D23" s="170"/>
      <c r="E23" s="171" t="s">
        <v>7</v>
      </c>
      <c r="F23" s="172">
        <v>63</v>
      </c>
      <c r="G23" s="173" t="s">
        <v>8</v>
      </c>
      <c r="H23" s="170"/>
      <c r="I23" s="170"/>
    </row>
    <row r="24" ht="32" customHeight="1" spans="3:9">
      <c r="C24" s="170" t="s">
        <v>34</v>
      </c>
      <c r="D24" s="170"/>
      <c r="E24" s="171" t="s">
        <v>7</v>
      </c>
      <c r="F24" s="172">
        <v>64</v>
      </c>
      <c r="G24" s="173" t="s">
        <v>8</v>
      </c>
      <c r="H24" s="170"/>
      <c r="I24" s="170"/>
    </row>
    <row r="25" ht="32" customHeight="1" spans="3:9">
      <c r="C25" s="170" t="s">
        <v>35</v>
      </c>
      <c r="D25" s="170"/>
      <c r="E25" s="171" t="s">
        <v>7</v>
      </c>
      <c r="F25" s="172">
        <v>65</v>
      </c>
      <c r="G25" s="173" t="s">
        <v>8</v>
      </c>
      <c r="H25" s="170"/>
      <c r="I25" s="170"/>
    </row>
    <row r="26" ht="32" customHeight="1" spans="3:9">
      <c r="C26" s="170" t="s">
        <v>36</v>
      </c>
      <c r="D26" s="170"/>
      <c r="E26" s="171" t="s">
        <v>7</v>
      </c>
      <c r="F26" s="172">
        <v>66</v>
      </c>
      <c r="G26" s="173" t="s">
        <v>8</v>
      </c>
      <c r="H26" s="170"/>
      <c r="I26" s="170"/>
    </row>
    <row r="27" ht="54" customHeight="1"/>
    <row r="28" ht="54" customHeight="1"/>
    <row r="29" ht="54" customHeight="1"/>
  </sheetData>
  <mergeCells count="1">
    <mergeCell ref="C1:G1"/>
  </mergeCells>
  <pageMargins left="0.75" right="0.75" top="0.66875" bottom="0.275" header="0.5" footer="0.118055555555556"/>
  <pageSetup paperSize="9" scale="9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"/>
  <sheetViews>
    <sheetView topLeftCell="A5" workbookViewId="0">
      <selection activeCell="B6" sqref="B6"/>
    </sheetView>
  </sheetViews>
  <sheetFormatPr defaultColWidth="13.75" defaultRowHeight="24" customHeight="1" outlineLevelCol="2"/>
  <cols>
    <col min="1" max="1" width="74.0916666666667" style="68" customWidth="1"/>
    <col min="2" max="2" width="62.425" style="68" customWidth="1"/>
    <col min="3" max="3" width="59.275" style="68" customWidth="1"/>
    <col min="4" max="16375" width="13.75" style="68"/>
    <col min="16376" max="16384" width="13.75" style="1"/>
  </cols>
  <sheetData>
    <row r="1" customHeight="1" spans="1:1">
      <c r="A1" s="68" t="s">
        <v>37</v>
      </c>
    </row>
    <row r="2" s="68" customFormat="1" ht="27" customHeight="1" spans="1:3">
      <c r="A2" s="158" t="s">
        <v>38</v>
      </c>
      <c r="B2" s="158"/>
      <c r="C2" s="158"/>
    </row>
    <row r="3" s="68" customFormat="1" ht="18.75" customHeight="1" spans="1:3">
      <c r="A3" s="128" t="s">
        <v>39</v>
      </c>
      <c r="B3" s="128"/>
      <c r="C3" s="128"/>
    </row>
    <row r="4" s="68" customFormat="1" ht="17" customHeight="1" spans="1:3">
      <c r="A4" s="159" t="s">
        <v>40</v>
      </c>
      <c r="B4" s="159" t="s">
        <v>41</v>
      </c>
      <c r="C4" s="159" t="s">
        <v>42</v>
      </c>
    </row>
    <row r="5" s="68" customFormat="1" ht="17" customHeight="1" spans="1:3">
      <c r="A5" s="73" t="s">
        <v>43</v>
      </c>
      <c r="B5" s="160">
        <f>B6+B7+B8+B45+B44</f>
        <v>178224</v>
      </c>
      <c r="C5" s="161"/>
    </row>
    <row r="6" s="68" customFormat="1" ht="17" customHeight="1" spans="1:3">
      <c r="A6" s="152" t="s">
        <v>44</v>
      </c>
      <c r="B6" s="162">
        <v>24900</v>
      </c>
      <c r="C6" s="155"/>
    </row>
    <row r="7" s="68" customFormat="1" ht="17" customHeight="1" spans="1:3">
      <c r="A7" s="152" t="s">
        <v>45</v>
      </c>
      <c r="B7" s="163"/>
      <c r="C7" s="155"/>
    </row>
    <row r="8" s="68" customFormat="1" ht="17" customHeight="1" spans="1:3">
      <c r="A8" s="148" t="s">
        <v>46</v>
      </c>
      <c r="B8" s="162">
        <f>B9+B14+B32</f>
        <v>117617</v>
      </c>
      <c r="C8" s="155"/>
    </row>
    <row r="9" s="68" customFormat="1" ht="17" customHeight="1" spans="1:3">
      <c r="A9" s="77" t="s">
        <v>47</v>
      </c>
      <c r="B9" s="162">
        <f>SUM(B10:B13)</f>
        <v>1444</v>
      </c>
      <c r="C9" s="155"/>
    </row>
    <row r="10" s="68" customFormat="1" ht="17" customHeight="1" spans="1:3">
      <c r="A10" s="77" t="s">
        <v>48</v>
      </c>
      <c r="B10" s="164">
        <v>31</v>
      </c>
      <c r="C10" s="155"/>
    </row>
    <row r="11" s="68" customFormat="1" ht="17" customHeight="1" spans="1:3">
      <c r="A11" s="77" t="s">
        <v>49</v>
      </c>
      <c r="B11" s="164">
        <v>201</v>
      </c>
      <c r="C11" s="155"/>
    </row>
    <row r="12" s="68" customFormat="1" ht="17" customHeight="1" spans="1:3">
      <c r="A12" s="77" t="s">
        <v>50</v>
      </c>
      <c r="B12" s="164">
        <v>218</v>
      </c>
      <c r="C12" s="155"/>
    </row>
    <row r="13" s="68" customFormat="1" ht="17" customHeight="1" spans="1:3">
      <c r="A13" s="77" t="s">
        <v>51</v>
      </c>
      <c r="B13" s="164">
        <v>994</v>
      </c>
      <c r="C13" s="155"/>
    </row>
    <row r="14" s="68" customFormat="1" ht="17" customHeight="1" spans="1:3">
      <c r="A14" s="77" t="s">
        <v>52</v>
      </c>
      <c r="B14" s="162">
        <f>SUM(B15:B31)</f>
        <v>111489</v>
      </c>
      <c r="C14" s="155"/>
    </row>
    <row r="15" s="68" customFormat="1" ht="17" customHeight="1" spans="1:3">
      <c r="A15" s="77" t="s">
        <v>53</v>
      </c>
      <c r="B15" s="164">
        <v>1379</v>
      </c>
      <c r="C15" s="155"/>
    </row>
    <row r="16" s="68" customFormat="1" ht="17" customHeight="1" spans="1:3">
      <c r="A16" s="77" t="s">
        <v>54</v>
      </c>
      <c r="B16" s="164">
        <v>63400</v>
      </c>
      <c r="C16" s="155"/>
    </row>
    <row r="17" s="68" customFormat="1" ht="17" customHeight="1" spans="1:3">
      <c r="A17" s="77" t="s">
        <v>55</v>
      </c>
      <c r="B17" s="164">
        <v>5840</v>
      </c>
      <c r="C17" s="155"/>
    </row>
    <row r="18" s="68" customFormat="1" ht="17" customHeight="1" spans="1:3">
      <c r="A18" s="77" t="s">
        <v>56</v>
      </c>
      <c r="B18" s="164">
        <v>-715</v>
      </c>
      <c r="C18" s="155"/>
    </row>
    <row r="19" s="68" customFormat="1" ht="17" customHeight="1" spans="1:3">
      <c r="A19" s="77" t="s">
        <v>57</v>
      </c>
      <c r="B19" s="164">
        <v>7118</v>
      </c>
      <c r="C19" s="155"/>
    </row>
    <row r="20" s="68" customFormat="1" ht="17" customHeight="1" spans="1:3">
      <c r="A20" s="77" t="s">
        <v>58</v>
      </c>
      <c r="B20" s="164">
        <v>7137</v>
      </c>
      <c r="C20" s="155"/>
    </row>
    <row r="21" s="68" customFormat="1" ht="17" customHeight="1" spans="1:3">
      <c r="A21" s="77" t="s">
        <v>59</v>
      </c>
      <c r="B21" s="164">
        <v>1223</v>
      </c>
      <c r="C21" s="155"/>
    </row>
    <row r="22" s="68" customFormat="1" ht="17" customHeight="1" spans="1:3">
      <c r="A22" s="77" t="s">
        <v>60</v>
      </c>
      <c r="B22" s="164">
        <v>6253</v>
      </c>
      <c r="C22" s="155"/>
    </row>
    <row r="23" s="68" customFormat="1" ht="17" customHeight="1" spans="1:3">
      <c r="A23" s="77" t="s">
        <v>61</v>
      </c>
      <c r="B23" s="164">
        <v>731</v>
      </c>
      <c r="C23" s="155"/>
    </row>
    <row r="24" s="68" customFormat="1" ht="17" customHeight="1" spans="1:3">
      <c r="A24" s="77" t="s">
        <v>62</v>
      </c>
      <c r="B24" s="164">
        <v>2736</v>
      </c>
      <c r="C24" s="155"/>
    </row>
    <row r="25" s="68" customFormat="1" ht="17" customHeight="1" spans="1:3">
      <c r="A25" s="77" t="s">
        <v>63</v>
      </c>
      <c r="B25" s="164">
        <v>535</v>
      </c>
      <c r="C25" s="155"/>
    </row>
    <row r="26" s="68" customFormat="1" ht="17" customHeight="1" spans="1:3">
      <c r="A26" s="77" t="s">
        <v>64</v>
      </c>
      <c r="B26" s="164">
        <v>8799</v>
      </c>
      <c r="C26" s="155"/>
    </row>
    <row r="27" s="68" customFormat="1" ht="17" customHeight="1" spans="1:3">
      <c r="A27" s="77" t="s">
        <v>65</v>
      </c>
      <c r="B27" s="164">
        <v>2103</v>
      </c>
      <c r="C27" s="155"/>
    </row>
    <row r="28" s="68" customFormat="1" ht="17" customHeight="1" spans="1:3">
      <c r="A28" s="77" t="s">
        <v>66</v>
      </c>
      <c r="B28" s="164">
        <v>1181</v>
      </c>
      <c r="C28" s="155"/>
    </row>
    <row r="29" s="68" customFormat="1" ht="17" customHeight="1" spans="1:3">
      <c r="A29" s="77" t="s">
        <v>67</v>
      </c>
      <c r="B29" s="164">
        <v>3345</v>
      </c>
      <c r="C29" s="155"/>
    </row>
    <row r="30" s="68" customFormat="1" ht="17" customHeight="1" spans="1:3">
      <c r="A30" s="77" t="s">
        <v>68</v>
      </c>
      <c r="B30" s="164">
        <v>416</v>
      </c>
      <c r="C30" s="155"/>
    </row>
    <row r="31" s="68" customFormat="1" ht="17" customHeight="1" spans="1:3">
      <c r="A31" s="77" t="s">
        <v>69</v>
      </c>
      <c r="B31" s="164">
        <v>8</v>
      </c>
      <c r="C31" s="155"/>
    </row>
    <row r="32" s="68" customFormat="1" ht="17" customHeight="1" spans="1:3">
      <c r="A32" s="77" t="s">
        <v>70</v>
      </c>
      <c r="B32" s="162">
        <f>SUM(B33:B43)</f>
        <v>4684</v>
      </c>
      <c r="C32" s="155"/>
    </row>
    <row r="33" s="68" customFormat="1" ht="17" customHeight="1" spans="1:3">
      <c r="A33" s="77" t="s">
        <v>71</v>
      </c>
      <c r="B33" s="164">
        <v>245</v>
      </c>
      <c r="C33" s="155"/>
    </row>
    <row r="34" s="68" customFormat="1" ht="17" customHeight="1" spans="1:3">
      <c r="A34" s="77" t="s">
        <v>72</v>
      </c>
      <c r="B34" s="164">
        <v>88</v>
      </c>
      <c r="C34" s="155"/>
    </row>
    <row r="35" s="68" customFormat="1" ht="17" customHeight="1" spans="1:3">
      <c r="A35" s="77" t="s">
        <v>73</v>
      </c>
      <c r="B35" s="164"/>
      <c r="C35" s="155"/>
    </row>
    <row r="36" s="68" customFormat="1" ht="17" customHeight="1" spans="1:3">
      <c r="A36" s="77" t="s">
        <v>74</v>
      </c>
      <c r="B36" s="164"/>
      <c r="C36" s="155"/>
    </row>
    <row r="37" s="68" customFormat="1" ht="17" customHeight="1" spans="1:3">
      <c r="A37" s="77" t="s">
        <v>75</v>
      </c>
      <c r="B37" s="164">
        <v>38</v>
      </c>
      <c r="C37" s="155"/>
    </row>
    <row r="38" s="68" customFormat="1" ht="17" customHeight="1" spans="1:3">
      <c r="A38" s="77" t="s">
        <v>76</v>
      </c>
      <c r="B38" s="164">
        <v>90</v>
      </c>
      <c r="C38" s="155"/>
    </row>
    <row r="39" s="68" customFormat="1" ht="17" customHeight="1" spans="1:3">
      <c r="A39" s="77" t="s">
        <v>77</v>
      </c>
      <c r="B39" s="164">
        <v>1730</v>
      </c>
      <c r="C39" s="155"/>
    </row>
    <row r="40" s="68" customFormat="1" ht="17" customHeight="1" spans="1:3">
      <c r="A40" s="77" t="s">
        <v>78</v>
      </c>
      <c r="B40" s="164">
        <v>2067</v>
      </c>
      <c r="C40" s="155"/>
    </row>
    <row r="41" s="68" customFormat="1" ht="17" customHeight="1" spans="1:3">
      <c r="A41" s="77" t="s">
        <v>79</v>
      </c>
      <c r="B41" s="164">
        <v>80</v>
      </c>
      <c r="C41" s="155"/>
    </row>
    <row r="42" s="68" customFormat="1" ht="17" customHeight="1" spans="1:3">
      <c r="A42" s="77" t="s">
        <v>80</v>
      </c>
      <c r="B42" s="164">
        <v>129</v>
      </c>
      <c r="C42" s="155"/>
    </row>
    <row r="43" s="68" customFormat="1" ht="17" customHeight="1" spans="1:3">
      <c r="A43" s="77" t="s">
        <v>81</v>
      </c>
      <c r="B43" s="164">
        <v>217</v>
      </c>
      <c r="C43" s="155"/>
    </row>
    <row r="44" s="68" customFormat="1" ht="17" customHeight="1" spans="1:3">
      <c r="A44" s="152" t="s">
        <v>82</v>
      </c>
      <c r="B44" s="164">
        <v>11984</v>
      </c>
      <c r="C44" s="155"/>
    </row>
    <row r="45" s="68" customFormat="1" ht="17" customHeight="1" spans="1:3">
      <c r="A45" s="152" t="s">
        <v>83</v>
      </c>
      <c r="B45" s="164">
        <v>23723</v>
      </c>
      <c r="C45" s="155"/>
    </row>
  </sheetData>
  <mergeCells count="2">
    <mergeCell ref="A2:C2"/>
    <mergeCell ref="A3:C3"/>
  </mergeCells>
  <printOptions horizontalCentered="1"/>
  <pageMargins left="0.700694444444445" right="0.700694444444445" top="0.314583333333333" bottom="0.432638888888889" header="0.236111111111111" footer="0.298611111111111"/>
  <pageSetup paperSize="9" scale="68" fitToHeight="0" orientation="landscape" useFirstPageNumber="1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C27" sqref="C27"/>
    </sheetView>
  </sheetViews>
  <sheetFormatPr defaultColWidth="13.75" defaultRowHeight="24" customHeight="1" outlineLevelCol="4"/>
  <cols>
    <col min="1" max="1" width="36" style="68" customWidth="1"/>
    <col min="2" max="5" width="29.625" style="68" customWidth="1"/>
    <col min="6" max="16381" width="13.75" style="68"/>
    <col min="16382" max="16384" width="13.75" style="1"/>
  </cols>
  <sheetData>
    <row r="1" ht="15" customHeight="1" spans="1:1">
      <c r="A1" s="68" t="s">
        <v>84</v>
      </c>
    </row>
    <row r="2" s="68" customFormat="1" ht="27" customHeight="1" spans="1:5">
      <c r="A2" s="70" t="s">
        <v>85</v>
      </c>
      <c r="B2" s="71"/>
      <c r="C2" s="71"/>
      <c r="D2" s="71"/>
      <c r="E2" s="71"/>
    </row>
    <row r="3" s="68" customFormat="1" ht="18.75" customHeight="1" spans="1:5">
      <c r="A3" s="72"/>
      <c r="B3" s="72"/>
      <c r="C3" s="72"/>
      <c r="D3" s="72"/>
      <c r="E3" s="153" t="s">
        <v>39</v>
      </c>
    </row>
    <row r="4" s="68" customFormat="1" ht="21" customHeight="1" spans="1:5">
      <c r="A4" s="73" t="s">
        <v>86</v>
      </c>
      <c r="B4" s="73" t="s">
        <v>87</v>
      </c>
      <c r="C4" s="73" t="s">
        <v>41</v>
      </c>
      <c r="D4" s="73" t="s">
        <v>88</v>
      </c>
      <c r="E4" s="154" t="s">
        <v>42</v>
      </c>
    </row>
    <row r="5" s="68" customFormat="1" ht="21" customHeight="1" spans="1:5">
      <c r="A5" s="77" t="s">
        <v>89</v>
      </c>
      <c r="B5" s="109">
        <f>SUM(B6:B19)</f>
        <v>14160</v>
      </c>
      <c r="C5" s="109">
        <f>SUM(C6:C19)</f>
        <v>14160</v>
      </c>
      <c r="D5" s="155">
        <f>C5/B5*100</f>
        <v>100</v>
      </c>
      <c r="E5" s="156"/>
    </row>
    <row r="6" s="68" customFormat="1" ht="21" customHeight="1" spans="1:5">
      <c r="A6" s="77" t="s">
        <v>90</v>
      </c>
      <c r="B6" s="109">
        <v>5650</v>
      </c>
      <c r="C6" s="109">
        <v>5000</v>
      </c>
      <c r="D6" s="155">
        <f t="shared" ref="D6:D27" si="0">C6/B6*100</f>
        <v>88.4955752212389</v>
      </c>
      <c r="E6" s="156"/>
    </row>
    <row r="7" s="68" customFormat="1" ht="21" customHeight="1" spans="1:5">
      <c r="A7" s="77" t="s">
        <v>91</v>
      </c>
      <c r="B7" s="109">
        <v>3650</v>
      </c>
      <c r="C7" s="109">
        <v>2600</v>
      </c>
      <c r="D7" s="155">
        <f t="shared" si="0"/>
        <v>71.2328767123288</v>
      </c>
      <c r="E7" s="156"/>
    </row>
    <row r="8" s="68" customFormat="1" ht="21" customHeight="1" spans="1:5">
      <c r="A8" s="77" t="s">
        <v>92</v>
      </c>
      <c r="B8" s="109">
        <v>340</v>
      </c>
      <c r="C8" s="109">
        <v>300</v>
      </c>
      <c r="D8" s="155">
        <f t="shared" si="0"/>
        <v>88.2352941176471</v>
      </c>
      <c r="E8" s="156"/>
    </row>
    <row r="9" s="68" customFormat="1" ht="21" customHeight="1" spans="1:5">
      <c r="A9" s="77" t="s">
        <v>93</v>
      </c>
      <c r="B9" s="109">
        <v>2235</v>
      </c>
      <c r="C9" s="109">
        <v>2000</v>
      </c>
      <c r="D9" s="155">
        <f t="shared" si="0"/>
        <v>89.4854586129754</v>
      </c>
      <c r="E9" s="156"/>
    </row>
    <row r="10" s="68" customFormat="1" ht="21" customHeight="1" spans="1:5">
      <c r="A10" s="77" t="s">
        <v>94</v>
      </c>
      <c r="B10" s="109">
        <v>930</v>
      </c>
      <c r="C10" s="109">
        <v>700</v>
      </c>
      <c r="D10" s="155">
        <f t="shared" si="0"/>
        <v>75.2688172043011</v>
      </c>
      <c r="E10" s="156"/>
    </row>
    <row r="11" s="68" customFormat="1" ht="21" customHeight="1" spans="1:5">
      <c r="A11" s="77" t="s">
        <v>95</v>
      </c>
      <c r="B11" s="109">
        <v>265</v>
      </c>
      <c r="C11" s="109">
        <v>400</v>
      </c>
      <c r="D11" s="155">
        <f t="shared" si="0"/>
        <v>150.943396226415</v>
      </c>
      <c r="E11" s="156"/>
    </row>
    <row r="12" s="68" customFormat="1" ht="21" customHeight="1" spans="1:5">
      <c r="A12" s="77" t="s">
        <v>96</v>
      </c>
      <c r="B12" s="109">
        <v>295</v>
      </c>
      <c r="C12" s="109">
        <v>350</v>
      </c>
      <c r="D12" s="155">
        <f t="shared" si="0"/>
        <v>118.64406779661</v>
      </c>
      <c r="E12" s="156"/>
    </row>
    <row r="13" s="68" customFormat="1" ht="21" customHeight="1" spans="1:5">
      <c r="A13" s="77" t="s">
        <v>97</v>
      </c>
      <c r="B13" s="109">
        <v>207</v>
      </c>
      <c r="C13" s="109">
        <v>340</v>
      </c>
      <c r="D13" s="155">
        <f t="shared" si="0"/>
        <v>164.251207729469</v>
      </c>
      <c r="E13" s="156"/>
    </row>
    <row r="14" s="68" customFormat="1" ht="21" customHeight="1" spans="1:5">
      <c r="A14" s="77" t="s">
        <v>98</v>
      </c>
      <c r="B14" s="109">
        <v>84</v>
      </c>
      <c r="C14" s="109">
        <v>380</v>
      </c>
      <c r="D14" s="155">
        <f t="shared" si="0"/>
        <v>452.380952380952</v>
      </c>
      <c r="E14" s="156"/>
    </row>
    <row r="15" s="68" customFormat="1" ht="21" customHeight="1" spans="1:5">
      <c r="A15" s="77" t="s">
        <v>99</v>
      </c>
      <c r="B15" s="109">
        <v>209</v>
      </c>
      <c r="C15" s="109">
        <v>250</v>
      </c>
      <c r="D15" s="155">
        <f t="shared" si="0"/>
        <v>119.617224880383</v>
      </c>
      <c r="E15" s="156"/>
    </row>
    <row r="16" s="68" customFormat="1" ht="21" customHeight="1" spans="1:5">
      <c r="A16" s="77" t="s">
        <v>100</v>
      </c>
      <c r="B16" s="109">
        <v>127</v>
      </c>
      <c r="C16" s="109">
        <v>1500</v>
      </c>
      <c r="D16" s="155">
        <f t="shared" si="0"/>
        <v>1181.10236220472</v>
      </c>
      <c r="E16" s="156"/>
    </row>
    <row r="17" s="68" customFormat="1" ht="21" customHeight="1" spans="1:5">
      <c r="A17" s="77" t="s">
        <v>101</v>
      </c>
      <c r="B17" s="109">
        <v>140</v>
      </c>
      <c r="C17" s="109">
        <v>300</v>
      </c>
      <c r="D17" s="155">
        <f t="shared" si="0"/>
        <v>214.285714285714</v>
      </c>
      <c r="E17" s="156"/>
    </row>
    <row r="18" s="68" customFormat="1" ht="21" customHeight="1" spans="1:5">
      <c r="A18" s="77" t="s">
        <v>102</v>
      </c>
      <c r="B18" s="109"/>
      <c r="C18" s="109"/>
      <c r="D18" s="155"/>
      <c r="E18" s="156"/>
    </row>
    <row r="19" s="68" customFormat="1" ht="21" customHeight="1" spans="1:5">
      <c r="A19" s="77" t="s">
        <v>103</v>
      </c>
      <c r="B19" s="109">
        <v>28</v>
      </c>
      <c r="C19" s="109">
        <v>40</v>
      </c>
      <c r="D19" s="155">
        <f t="shared" si="0"/>
        <v>142.857142857143</v>
      </c>
      <c r="E19" s="156"/>
    </row>
    <row r="20" s="68" customFormat="1" ht="21" customHeight="1" spans="1:5">
      <c r="A20" s="77" t="s">
        <v>104</v>
      </c>
      <c r="B20" s="109">
        <f>SUM(B21:B26)</f>
        <v>10470</v>
      </c>
      <c r="C20" s="109">
        <f>SUM(C21:C26)</f>
        <v>10740</v>
      </c>
      <c r="D20" s="155">
        <f t="shared" si="0"/>
        <v>102.578796561605</v>
      </c>
      <c r="E20" s="156"/>
    </row>
    <row r="21" s="68" customFormat="1" ht="21" customHeight="1" spans="1:5">
      <c r="A21" s="77" t="s">
        <v>105</v>
      </c>
      <c r="B21" s="109">
        <v>1280</v>
      </c>
      <c r="C21" s="109">
        <v>1510</v>
      </c>
      <c r="D21" s="155">
        <f t="shared" si="0"/>
        <v>117.96875</v>
      </c>
      <c r="E21" s="156"/>
    </row>
    <row r="22" s="68" customFormat="1" ht="21" customHeight="1" spans="1:5">
      <c r="A22" s="77" t="s">
        <v>106</v>
      </c>
      <c r="B22" s="109">
        <v>310</v>
      </c>
      <c r="C22" s="109">
        <v>320</v>
      </c>
      <c r="D22" s="155">
        <f t="shared" si="0"/>
        <v>103.225806451613</v>
      </c>
      <c r="E22" s="156"/>
    </row>
    <row r="23" s="68" customFormat="1" ht="21" customHeight="1" spans="1:5">
      <c r="A23" s="77" t="s">
        <v>107</v>
      </c>
      <c r="B23" s="109">
        <v>1000</v>
      </c>
      <c r="C23" s="109">
        <v>1100</v>
      </c>
      <c r="D23" s="155">
        <f t="shared" si="0"/>
        <v>110</v>
      </c>
      <c r="E23" s="156"/>
    </row>
    <row r="24" s="68" customFormat="1" ht="21" customHeight="1" spans="1:5">
      <c r="A24" s="77" t="s">
        <v>108</v>
      </c>
      <c r="B24" s="109">
        <v>7680</v>
      </c>
      <c r="C24" s="109">
        <v>7344</v>
      </c>
      <c r="D24" s="155">
        <f t="shared" si="0"/>
        <v>95.625</v>
      </c>
      <c r="E24" s="157"/>
    </row>
    <row r="25" s="68" customFormat="1" ht="21" customHeight="1" spans="1:5">
      <c r="A25" s="77" t="s">
        <v>109</v>
      </c>
      <c r="B25" s="109"/>
      <c r="C25" s="109">
        <v>66</v>
      </c>
      <c r="D25" s="155"/>
      <c r="E25" s="156"/>
    </row>
    <row r="26" s="68" customFormat="1" ht="21" customHeight="1" spans="1:5">
      <c r="A26" s="77" t="s">
        <v>110</v>
      </c>
      <c r="B26" s="109">
        <v>200</v>
      </c>
      <c r="C26" s="109">
        <v>400</v>
      </c>
      <c r="D26" s="155">
        <f t="shared" si="0"/>
        <v>200</v>
      </c>
      <c r="E26" s="156"/>
    </row>
    <row r="27" s="68" customFormat="1" ht="21" customHeight="1" spans="1:5">
      <c r="A27" s="73" t="s">
        <v>111</v>
      </c>
      <c r="B27" s="109">
        <f>B20+B5</f>
        <v>24630</v>
      </c>
      <c r="C27" s="109">
        <f>C20+C5</f>
        <v>24900</v>
      </c>
      <c r="D27" s="155">
        <f t="shared" si="0"/>
        <v>101.096224116931</v>
      </c>
      <c r="E27" s="156"/>
    </row>
  </sheetData>
  <mergeCells count="2">
    <mergeCell ref="A2:E2"/>
    <mergeCell ref="A3:D3"/>
  </mergeCells>
  <printOptions horizontalCentered="1"/>
  <pageMargins left="0.700694444444445" right="0.700694444444445" top="0.314583333333333" bottom="0.472222222222222" header="0.236111111111111" footer="0.298611111111111"/>
  <pageSetup paperSize="9" scale="86" firstPageNumber="2" fitToHeight="0" orientation="landscape" useFirstPageNumber="1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view="pageBreakPreview" zoomScaleNormal="100" workbookViewId="0">
      <selection activeCell="B34" sqref="B16:B34"/>
    </sheetView>
  </sheetViews>
  <sheetFormatPr defaultColWidth="13.75" defaultRowHeight="24" customHeight="1" outlineLevelCol="2"/>
  <cols>
    <col min="1" max="3" width="47.375" style="68" customWidth="1"/>
    <col min="4" max="16367" width="13.75" style="68"/>
    <col min="16368" max="16384" width="13.75" style="1"/>
  </cols>
  <sheetData>
    <row r="1" ht="17" customHeight="1" spans="1:1">
      <c r="A1" s="68" t="s">
        <v>112</v>
      </c>
    </row>
    <row r="2" s="68" customFormat="1" ht="12" customHeight="1" spans="1:3">
      <c r="A2" s="70" t="s">
        <v>113</v>
      </c>
      <c r="B2" s="71"/>
      <c r="C2" s="71"/>
    </row>
    <row r="3" s="68" customFormat="1" ht="11" customHeight="1" spans="1:3">
      <c r="A3" s="70"/>
      <c r="B3" s="71"/>
      <c r="C3" s="71"/>
    </row>
    <row r="4" s="68" customFormat="1" ht="18.75" customHeight="1" spans="1:3">
      <c r="A4" s="146"/>
      <c r="B4" s="147"/>
      <c r="C4" s="80" t="s">
        <v>39</v>
      </c>
    </row>
    <row r="5" s="102" customFormat="1" ht="18" customHeight="1" spans="1:3">
      <c r="A5" s="73" t="s">
        <v>114</v>
      </c>
      <c r="B5" s="73" t="s">
        <v>41</v>
      </c>
      <c r="C5" s="73" t="s">
        <v>42</v>
      </c>
    </row>
    <row r="6" s="68" customFormat="1" ht="17" customHeight="1" spans="1:3">
      <c r="A6" s="73" t="s">
        <v>115</v>
      </c>
      <c r="B6" s="109">
        <f>B7+B31+B33</f>
        <v>178224</v>
      </c>
      <c r="C6" s="76"/>
    </row>
    <row r="7" s="68" customFormat="1" ht="17" customHeight="1" spans="1:3">
      <c r="A7" s="148" t="s">
        <v>116</v>
      </c>
      <c r="B7" s="109">
        <f>SUM(B8:B30)</f>
        <v>174427</v>
      </c>
      <c r="C7" s="76"/>
    </row>
    <row r="8" s="68" customFormat="1" ht="17" customHeight="1" spans="1:3">
      <c r="A8" s="149" t="s">
        <v>117</v>
      </c>
      <c r="B8" s="109">
        <v>17133</v>
      </c>
      <c r="C8" s="76"/>
    </row>
    <row r="9" s="68" customFormat="1" ht="17" customHeight="1" spans="1:3">
      <c r="A9" s="149" t="s">
        <v>118</v>
      </c>
      <c r="B9" s="109">
        <v>14</v>
      </c>
      <c r="C9" s="76"/>
    </row>
    <row r="10" s="68" customFormat="1" ht="17" customHeight="1" spans="1:3">
      <c r="A10" s="149" t="s">
        <v>119</v>
      </c>
      <c r="B10" s="109">
        <v>5496</v>
      </c>
      <c r="C10" s="76"/>
    </row>
    <row r="11" s="68" customFormat="1" ht="17" customHeight="1" spans="1:3">
      <c r="A11" s="149" t="s">
        <v>120</v>
      </c>
      <c r="B11" s="109">
        <v>23760</v>
      </c>
      <c r="C11" s="76"/>
    </row>
    <row r="12" s="68" customFormat="1" ht="17" customHeight="1" spans="1:3">
      <c r="A12" s="149" t="s">
        <v>121</v>
      </c>
      <c r="B12" s="109">
        <v>117</v>
      </c>
      <c r="C12" s="76"/>
    </row>
    <row r="13" s="68" customFormat="1" ht="17" customHeight="1" spans="1:3">
      <c r="A13" s="149" t="s">
        <v>122</v>
      </c>
      <c r="B13" s="109">
        <v>7655</v>
      </c>
      <c r="C13" s="76"/>
    </row>
    <row r="14" s="68" customFormat="1" ht="17" customHeight="1" spans="1:3">
      <c r="A14" s="149" t="s">
        <v>123</v>
      </c>
      <c r="B14" s="109">
        <v>34285</v>
      </c>
      <c r="C14" s="76"/>
    </row>
    <row r="15" s="68" customFormat="1" ht="17" customHeight="1" spans="1:3">
      <c r="A15" s="149" t="s">
        <v>124</v>
      </c>
      <c r="B15" s="130">
        <v>11879</v>
      </c>
      <c r="C15" s="150"/>
    </row>
    <row r="16" s="68" customFormat="1" ht="17" customHeight="1" spans="1:3">
      <c r="A16" s="149" t="s">
        <v>125</v>
      </c>
      <c r="B16" s="130">
        <v>6702</v>
      </c>
      <c r="C16" s="76"/>
    </row>
    <row r="17" s="68" customFormat="1" ht="17" customHeight="1" spans="1:3">
      <c r="A17" s="149" t="s">
        <v>126</v>
      </c>
      <c r="B17" s="130">
        <v>3205</v>
      </c>
      <c r="C17" s="76"/>
    </row>
    <row r="18" s="68" customFormat="1" ht="17" customHeight="1" spans="1:3">
      <c r="A18" s="149" t="s">
        <v>127</v>
      </c>
      <c r="B18" s="130">
        <v>24122</v>
      </c>
      <c r="C18" s="76"/>
    </row>
    <row r="19" s="68" customFormat="1" ht="17" customHeight="1" spans="1:3">
      <c r="A19" s="149" t="s">
        <v>128</v>
      </c>
      <c r="B19" s="130">
        <v>3992</v>
      </c>
      <c r="C19" s="76"/>
    </row>
    <row r="20" s="68" customFormat="1" ht="17" customHeight="1" spans="1:3">
      <c r="A20" s="149" t="s">
        <v>129</v>
      </c>
      <c r="B20" s="130">
        <v>1764</v>
      </c>
      <c r="C20" s="76"/>
    </row>
    <row r="21" s="68" customFormat="1" ht="17" customHeight="1" spans="1:3">
      <c r="A21" s="149" t="s">
        <v>130</v>
      </c>
      <c r="B21" s="130">
        <v>212</v>
      </c>
      <c r="C21" s="76"/>
    </row>
    <row r="22" s="68" customFormat="1" ht="17" customHeight="1" spans="1:3">
      <c r="A22" s="149" t="s">
        <v>131</v>
      </c>
      <c r="B22" s="130"/>
      <c r="C22" s="76"/>
    </row>
    <row r="23" s="68" customFormat="1" ht="17" customHeight="1" spans="1:3">
      <c r="A23" s="149" t="s">
        <v>132</v>
      </c>
      <c r="B23" s="130">
        <v>1522</v>
      </c>
      <c r="C23" s="76"/>
    </row>
    <row r="24" s="68" customFormat="1" ht="17" customHeight="1" spans="1:3">
      <c r="A24" s="149" t="s">
        <v>133</v>
      </c>
      <c r="B24" s="130">
        <v>9126</v>
      </c>
      <c r="C24" s="76"/>
    </row>
    <row r="25" s="68" customFormat="1" ht="17" customHeight="1" spans="1:3">
      <c r="A25" s="149" t="s">
        <v>134</v>
      </c>
      <c r="B25" s="130">
        <v>448</v>
      </c>
      <c r="C25" s="76"/>
    </row>
    <row r="26" s="68" customFormat="1" ht="17" customHeight="1" spans="1:3">
      <c r="A26" s="149" t="s">
        <v>135</v>
      </c>
      <c r="B26" s="130">
        <v>2316</v>
      </c>
      <c r="C26" s="76"/>
    </row>
    <row r="27" s="68" customFormat="1" ht="17" customHeight="1" spans="1:3">
      <c r="A27" s="149" t="s">
        <v>136</v>
      </c>
      <c r="B27" s="130">
        <v>2000</v>
      </c>
      <c r="C27" s="76"/>
    </row>
    <row r="28" s="68" customFormat="1" ht="17" customHeight="1" spans="1:3">
      <c r="A28" s="149" t="s">
        <v>137</v>
      </c>
      <c r="B28" s="130">
        <v>16128</v>
      </c>
      <c r="C28" s="150"/>
    </row>
    <row r="29" s="68" customFormat="1" ht="17" customHeight="1" spans="1:3">
      <c r="A29" s="151" t="s">
        <v>138</v>
      </c>
      <c r="B29" s="130">
        <v>2537</v>
      </c>
      <c r="C29" s="76"/>
    </row>
    <row r="30" s="68" customFormat="1" ht="17" customHeight="1" spans="1:3">
      <c r="A30" s="151" t="s">
        <v>139</v>
      </c>
      <c r="B30" s="130">
        <v>14</v>
      </c>
      <c r="C30" s="76"/>
    </row>
    <row r="31" s="68" customFormat="1" ht="17" customHeight="1" spans="1:3">
      <c r="A31" s="148" t="s">
        <v>140</v>
      </c>
      <c r="B31" s="130">
        <f>B32</f>
        <v>1922</v>
      </c>
      <c r="C31" s="76"/>
    </row>
    <row r="32" s="68" customFormat="1" ht="17" customHeight="1" spans="1:3">
      <c r="A32" s="149" t="s">
        <v>141</v>
      </c>
      <c r="B32" s="130">
        <v>1922</v>
      </c>
      <c r="C32" s="76"/>
    </row>
    <row r="33" s="68" customFormat="1" ht="17" customHeight="1" spans="1:3">
      <c r="A33" s="152" t="s">
        <v>142</v>
      </c>
      <c r="B33" s="130">
        <f>B34</f>
        <v>1875</v>
      </c>
      <c r="C33" s="76"/>
    </row>
    <row r="34" s="68" customFormat="1" ht="17" customHeight="1" spans="1:3">
      <c r="A34" s="149" t="s">
        <v>143</v>
      </c>
      <c r="B34" s="130">
        <v>1875</v>
      </c>
      <c r="C34" s="76"/>
    </row>
  </sheetData>
  <mergeCells count="1">
    <mergeCell ref="A2:C3"/>
  </mergeCells>
  <printOptions horizontalCentered="1"/>
  <pageMargins left="0.700694444444445" right="0.700694444444445" top="0.314583333333333" bottom="0.432638888888889" header="0.236111111111111" footer="0.298611111111111"/>
  <pageSetup paperSize="9" scale="94" firstPageNumber="3" fitToHeight="0" orientation="landscape" useFirstPageNumber="1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topLeftCell="A3" workbookViewId="0">
      <selection activeCell="H23" sqref="H23"/>
    </sheetView>
  </sheetViews>
  <sheetFormatPr defaultColWidth="13.75" defaultRowHeight="24" customHeight="1"/>
  <cols>
    <col min="1" max="1" width="34.75" style="68" customWidth="1"/>
    <col min="2" max="3" width="15.625" style="68" customWidth="1"/>
    <col min="4" max="7" width="18.25" style="68" customWidth="1"/>
    <col min="8" max="8" width="17.375" style="68" customWidth="1"/>
    <col min="9" max="9" width="17" style="68" customWidth="1"/>
    <col min="10" max="16381" width="13.75" style="68"/>
    <col min="16382" max="16384" width="13.75" style="1"/>
  </cols>
  <sheetData>
    <row r="1" s="68" customFormat="1" ht="18.75" customHeight="1" spans="1:9">
      <c r="A1" s="124" t="s">
        <v>144</v>
      </c>
      <c r="B1" s="124"/>
      <c r="C1" s="124"/>
      <c r="D1" s="124"/>
      <c r="E1" s="124"/>
      <c r="F1" s="124"/>
      <c r="G1" s="124"/>
      <c r="H1" s="124"/>
      <c r="I1" s="124"/>
    </row>
    <row r="2" s="68" customFormat="1" ht="22.5" customHeight="1" spans="1:9">
      <c r="A2" s="132" t="s">
        <v>145</v>
      </c>
      <c r="B2" s="133"/>
      <c r="C2" s="133"/>
      <c r="D2" s="133"/>
      <c r="E2" s="133"/>
      <c r="F2" s="133"/>
      <c r="G2" s="133"/>
      <c r="H2" s="133"/>
      <c r="I2" s="144"/>
    </row>
    <row r="3" s="68" customFormat="1" ht="18.75" customHeight="1" spans="1:9">
      <c r="A3" s="128" t="s">
        <v>39</v>
      </c>
      <c r="B3" s="128"/>
      <c r="C3" s="128"/>
      <c r="D3" s="128"/>
      <c r="E3" s="128"/>
      <c r="F3" s="128"/>
      <c r="G3" s="128"/>
      <c r="H3" s="128"/>
      <c r="I3" s="128"/>
    </row>
    <row r="4" s="68" customFormat="1" ht="18.75" customHeight="1" spans="1:9">
      <c r="A4" s="134"/>
      <c r="B4" s="135" t="s">
        <v>146</v>
      </c>
      <c r="C4" s="136"/>
      <c r="D4" s="137"/>
      <c r="E4" s="135" t="s">
        <v>41</v>
      </c>
      <c r="F4" s="136"/>
      <c r="G4" s="137"/>
      <c r="H4" s="138" t="s">
        <v>147</v>
      </c>
      <c r="I4" s="139" t="s">
        <v>42</v>
      </c>
    </row>
    <row r="5" s="68" customFormat="1" ht="18.75" customHeight="1" spans="1:9">
      <c r="A5" s="73" t="s">
        <v>114</v>
      </c>
      <c r="B5" s="73" t="s">
        <v>148</v>
      </c>
      <c r="C5" s="74" t="s">
        <v>149</v>
      </c>
      <c r="D5" s="73" t="s">
        <v>150</v>
      </c>
      <c r="E5" s="139" t="s">
        <v>148</v>
      </c>
      <c r="F5" s="74" t="s">
        <v>149</v>
      </c>
      <c r="G5" s="73" t="s">
        <v>150</v>
      </c>
      <c r="H5" s="140"/>
      <c r="I5" s="145"/>
    </row>
    <row r="6" s="68" customFormat="1" ht="26" customHeight="1" spans="1:9">
      <c r="A6" s="73"/>
      <c r="B6" s="73"/>
      <c r="C6" s="74"/>
      <c r="D6" s="73"/>
      <c r="E6" s="141"/>
      <c r="F6" s="74"/>
      <c r="G6" s="73"/>
      <c r="H6" s="142"/>
      <c r="I6" s="141"/>
    </row>
    <row r="7" s="68" customFormat="1" ht="18.75" customHeight="1" spans="1:9">
      <c r="A7" s="129" t="s">
        <v>151</v>
      </c>
      <c r="B7" s="109">
        <f t="shared" ref="B7:B32" si="0">C7+D7</f>
        <v>16526</v>
      </c>
      <c r="C7" s="109">
        <v>16513</v>
      </c>
      <c r="D7" s="109">
        <v>13</v>
      </c>
      <c r="E7" s="109">
        <f>F7+G7</f>
        <v>17133</v>
      </c>
      <c r="F7" s="109">
        <v>17113</v>
      </c>
      <c r="G7" s="109">
        <v>20</v>
      </c>
      <c r="H7" s="143">
        <f>E7/B7</f>
        <v>1.03673000121021</v>
      </c>
      <c r="I7" s="109"/>
    </row>
    <row r="8" s="123" customFormat="1" ht="18.75" customHeight="1" spans="1:10">
      <c r="A8" s="129" t="s">
        <v>152</v>
      </c>
      <c r="B8" s="109">
        <f t="shared" si="0"/>
        <v>0</v>
      </c>
      <c r="C8" s="109"/>
      <c r="D8" s="109"/>
      <c r="E8" s="109">
        <f t="shared" ref="E8:E32" si="1">F8+G8</f>
        <v>0</v>
      </c>
      <c r="F8" s="109">
        <v>0</v>
      </c>
      <c r="G8" s="109"/>
      <c r="H8" s="143"/>
      <c r="I8" s="109"/>
      <c r="J8" s="68"/>
    </row>
    <row r="9" s="123" customFormat="1" ht="18.75" customHeight="1" spans="1:10">
      <c r="A9" s="129" t="s">
        <v>153</v>
      </c>
      <c r="B9" s="109">
        <f t="shared" si="0"/>
        <v>13</v>
      </c>
      <c r="C9" s="109">
        <v>13</v>
      </c>
      <c r="D9" s="109"/>
      <c r="E9" s="109">
        <f t="shared" si="1"/>
        <v>14</v>
      </c>
      <c r="F9" s="109">
        <v>14</v>
      </c>
      <c r="G9" s="109"/>
      <c r="H9" s="143"/>
      <c r="I9" s="109"/>
      <c r="J9" s="68"/>
    </row>
    <row r="10" s="123" customFormat="1" ht="18.75" customHeight="1" spans="1:10">
      <c r="A10" s="129" t="s">
        <v>154</v>
      </c>
      <c r="B10" s="109">
        <f t="shared" si="0"/>
        <v>5793</v>
      </c>
      <c r="C10" s="109">
        <v>5386</v>
      </c>
      <c r="D10" s="109">
        <v>407</v>
      </c>
      <c r="E10" s="109">
        <f t="shared" si="1"/>
        <v>5496</v>
      </c>
      <c r="F10" s="109">
        <v>5260</v>
      </c>
      <c r="G10" s="109">
        <v>236</v>
      </c>
      <c r="H10" s="143">
        <f t="shared" ref="H10:H32" si="2">E10/B10</f>
        <v>0.948731227343345</v>
      </c>
      <c r="I10" s="109"/>
      <c r="J10" s="68"/>
    </row>
    <row r="11" s="123" customFormat="1" ht="18.75" customHeight="1" spans="1:10">
      <c r="A11" s="129" t="s">
        <v>155</v>
      </c>
      <c r="B11" s="109">
        <f t="shared" si="0"/>
        <v>22704</v>
      </c>
      <c r="C11" s="109">
        <v>20856</v>
      </c>
      <c r="D11" s="109">
        <v>1848</v>
      </c>
      <c r="E11" s="109">
        <f t="shared" si="1"/>
        <v>23760</v>
      </c>
      <c r="F11" s="109">
        <v>21629</v>
      </c>
      <c r="G11" s="109">
        <v>2131</v>
      </c>
      <c r="H11" s="143">
        <f t="shared" si="2"/>
        <v>1.04651162790698</v>
      </c>
      <c r="I11" s="109"/>
      <c r="J11" s="68"/>
    </row>
    <row r="12" s="123" customFormat="1" ht="18.75" customHeight="1" spans="1:10">
      <c r="A12" s="129" t="s">
        <v>156</v>
      </c>
      <c r="B12" s="109">
        <f t="shared" si="0"/>
        <v>53</v>
      </c>
      <c r="C12" s="109">
        <v>53</v>
      </c>
      <c r="D12" s="109"/>
      <c r="E12" s="109">
        <f t="shared" si="1"/>
        <v>117</v>
      </c>
      <c r="F12" s="109">
        <v>117</v>
      </c>
      <c r="G12" s="109"/>
      <c r="H12" s="143">
        <f t="shared" si="2"/>
        <v>2.20754716981132</v>
      </c>
      <c r="I12" s="109"/>
      <c r="J12" s="68"/>
    </row>
    <row r="13" s="123" customFormat="1" ht="18.75" customHeight="1" spans="1:10">
      <c r="A13" s="129" t="s">
        <v>157</v>
      </c>
      <c r="B13" s="109">
        <f t="shared" si="0"/>
        <v>3101</v>
      </c>
      <c r="C13" s="109">
        <v>2927</v>
      </c>
      <c r="D13" s="109">
        <v>174</v>
      </c>
      <c r="E13" s="109">
        <f t="shared" si="1"/>
        <v>7655</v>
      </c>
      <c r="F13" s="109">
        <v>7539</v>
      </c>
      <c r="G13" s="109">
        <v>116</v>
      </c>
      <c r="H13" s="143">
        <f t="shared" si="2"/>
        <v>2.46855852950661</v>
      </c>
      <c r="I13" s="109"/>
      <c r="J13" s="68"/>
    </row>
    <row r="14" s="123" customFormat="1" ht="18.75" customHeight="1" spans="1:10">
      <c r="A14" s="129" t="s">
        <v>158</v>
      </c>
      <c r="B14" s="109">
        <f t="shared" si="0"/>
        <v>32735</v>
      </c>
      <c r="C14" s="109">
        <v>32383</v>
      </c>
      <c r="D14" s="109">
        <v>352</v>
      </c>
      <c r="E14" s="109">
        <f t="shared" si="1"/>
        <v>34285</v>
      </c>
      <c r="F14" s="109">
        <v>34038</v>
      </c>
      <c r="G14" s="109">
        <v>247</v>
      </c>
      <c r="H14" s="143">
        <f t="shared" si="2"/>
        <v>1.04734993126623</v>
      </c>
      <c r="I14" s="109"/>
      <c r="J14" s="68"/>
    </row>
    <row r="15" s="123" customFormat="1" ht="18.75" customHeight="1" spans="1:10">
      <c r="A15" s="129" t="s">
        <v>159</v>
      </c>
      <c r="B15" s="109">
        <f t="shared" si="0"/>
        <v>10651</v>
      </c>
      <c r="C15" s="109">
        <v>10365</v>
      </c>
      <c r="D15" s="109">
        <v>286</v>
      </c>
      <c r="E15" s="109">
        <f t="shared" si="1"/>
        <v>11879</v>
      </c>
      <c r="F15" s="109">
        <v>11318</v>
      </c>
      <c r="G15" s="109">
        <v>561</v>
      </c>
      <c r="H15" s="143">
        <f t="shared" si="2"/>
        <v>1.11529433855976</v>
      </c>
      <c r="I15" s="109"/>
      <c r="J15" s="68"/>
    </row>
    <row r="16" s="123" customFormat="1" ht="18.75" customHeight="1" spans="1:10">
      <c r="A16" s="129" t="s">
        <v>160</v>
      </c>
      <c r="B16" s="109">
        <f t="shared" si="0"/>
        <v>4183</v>
      </c>
      <c r="C16" s="109">
        <v>3913</v>
      </c>
      <c r="D16" s="109">
        <v>270</v>
      </c>
      <c r="E16" s="109">
        <f t="shared" si="1"/>
        <v>6702</v>
      </c>
      <c r="F16" s="109">
        <v>4914</v>
      </c>
      <c r="G16" s="109">
        <v>1788</v>
      </c>
      <c r="H16" s="143">
        <f t="shared" si="2"/>
        <v>1.60219937843653</v>
      </c>
      <c r="I16" s="109"/>
      <c r="J16" s="68"/>
    </row>
    <row r="17" s="123" customFormat="1" ht="18.75" customHeight="1" spans="1:10">
      <c r="A17" s="129" t="s">
        <v>161</v>
      </c>
      <c r="B17" s="109">
        <f t="shared" si="0"/>
        <v>4751</v>
      </c>
      <c r="C17" s="109">
        <v>4751</v>
      </c>
      <c r="D17" s="109"/>
      <c r="E17" s="109">
        <f t="shared" si="1"/>
        <v>3205</v>
      </c>
      <c r="F17" s="109">
        <v>3205</v>
      </c>
      <c r="G17" s="109"/>
      <c r="H17" s="143">
        <f t="shared" si="2"/>
        <v>0.674594822142707</v>
      </c>
      <c r="I17" s="109"/>
      <c r="J17" s="68"/>
    </row>
    <row r="18" s="123" customFormat="1" ht="18.75" customHeight="1" spans="1:10">
      <c r="A18" s="129" t="s">
        <v>162</v>
      </c>
      <c r="B18" s="109">
        <f t="shared" si="0"/>
        <v>31478</v>
      </c>
      <c r="C18" s="109">
        <v>29321</v>
      </c>
      <c r="D18" s="109">
        <v>2157</v>
      </c>
      <c r="E18" s="109">
        <f t="shared" si="1"/>
        <v>24122</v>
      </c>
      <c r="F18" s="109">
        <v>22345</v>
      </c>
      <c r="G18" s="109">
        <v>1777</v>
      </c>
      <c r="H18" s="143">
        <f t="shared" si="2"/>
        <v>0.766312980494314</v>
      </c>
      <c r="I18" s="109"/>
      <c r="J18" s="68"/>
    </row>
    <row r="19" s="123" customFormat="1" ht="18.75" customHeight="1" spans="1:10">
      <c r="A19" s="129" t="s">
        <v>163</v>
      </c>
      <c r="B19" s="109">
        <f t="shared" si="0"/>
        <v>2392</v>
      </c>
      <c r="C19" s="109">
        <v>2392</v>
      </c>
      <c r="D19" s="109"/>
      <c r="E19" s="109">
        <f t="shared" si="1"/>
        <v>3992</v>
      </c>
      <c r="F19" s="109">
        <v>3992</v>
      </c>
      <c r="G19" s="109"/>
      <c r="H19" s="143">
        <f t="shared" si="2"/>
        <v>1.66889632107023</v>
      </c>
      <c r="I19" s="109"/>
      <c r="J19" s="68"/>
    </row>
    <row r="20" s="123" customFormat="1" ht="18.75" customHeight="1" spans="1:10">
      <c r="A20" s="129" t="s">
        <v>164</v>
      </c>
      <c r="B20" s="109">
        <f t="shared" si="0"/>
        <v>535</v>
      </c>
      <c r="C20" s="109">
        <v>535</v>
      </c>
      <c r="D20" s="109"/>
      <c r="E20" s="109">
        <f t="shared" si="1"/>
        <v>1764</v>
      </c>
      <c r="F20" s="109">
        <v>-951</v>
      </c>
      <c r="G20" s="109">
        <v>2715</v>
      </c>
      <c r="H20" s="143">
        <f t="shared" si="2"/>
        <v>3.29719626168224</v>
      </c>
      <c r="I20" s="109"/>
      <c r="J20" s="68"/>
    </row>
    <row r="21" s="123" customFormat="1" ht="18.75" customHeight="1" spans="1:10">
      <c r="A21" s="129" t="s">
        <v>165</v>
      </c>
      <c r="B21" s="109">
        <f t="shared" si="0"/>
        <v>294</v>
      </c>
      <c r="C21" s="109">
        <v>294</v>
      </c>
      <c r="D21" s="109"/>
      <c r="E21" s="109">
        <f t="shared" si="1"/>
        <v>212</v>
      </c>
      <c r="F21" s="109">
        <v>212</v>
      </c>
      <c r="G21" s="109"/>
      <c r="H21" s="143">
        <f t="shared" si="2"/>
        <v>0.72108843537415</v>
      </c>
      <c r="I21" s="109"/>
      <c r="J21" s="68"/>
    </row>
    <row r="22" s="123" customFormat="1" ht="18.75" customHeight="1" spans="1:10">
      <c r="A22" s="129" t="s">
        <v>166</v>
      </c>
      <c r="B22" s="109">
        <f t="shared" si="0"/>
        <v>0</v>
      </c>
      <c r="C22" s="109"/>
      <c r="D22" s="109"/>
      <c r="E22" s="109">
        <f t="shared" si="1"/>
        <v>0</v>
      </c>
      <c r="F22" s="109">
        <v>0</v>
      </c>
      <c r="G22" s="109"/>
      <c r="H22" s="143"/>
      <c r="I22" s="109"/>
      <c r="J22" s="68"/>
    </row>
    <row r="23" s="123" customFormat="1" ht="18.75" customHeight="1" spans="1:10">
      <c r="A23" s="129" t="s">
        <v>167</v>
      </c>
      <c r="B23" s="109">
        <f t="shared" si="0"/>
        <v>0</v>
      </c>
      <c r="C23" s="109"/>
      <c r="D23" s="109"/>
      <c r="E23" s="109">
        <f t="shared" si="1"/>
        <v>0</v>
      </c>
      <c r="F23" s="109">
        <v>0</v>
      </c>
      <c r="G23" s="109"/>
      <c r="H23" s="143"/>
      <c r="I23" s="109"/>
      <c r="J23" s="68"/>
    </row>
    <row r="24" s="123" customFormat="1" ht="18.75" customHeight="1" spans="1:10">
      <c r="A24" s="129" t="s">
        <v>168</v>
      </c>
      <c r="B24" s="109">
        <f t="shared" si="0"/>
        <v>1013</v>
      </c>
      <c r="C24" s="109">
        <v>1013</v>
      </c>
      <c r="D24" s="109"/>
      <c r="E24" s="109">
        <f t="shared" si="1"/>
        <v>1522</v>
      </c>
      <c r="F24" s="109">
        <v>918</v>
      </c>
      <c r="G24" s="109">
        <v>604</v>
      </c>
      <c r="H24" s="143">
        <f t="shared" si="2"/>
        <v>1.50246791707799</v>
      </c>
      <c r="I24" s="109"/>
      <c r="J24" s="68"/>
    </row>
    <row r="25" s="123" customFormat="1" ht="18.75" customHeight="1" spans="1:10">
      <c r="A25" s="129" t="s">
        <v>169</v>
      </c>
      <c r="B25" s="109">
        <f t="shared" si="0"/>
        <v>8106</v>
      </c>
      <c r="C25" s="109">
        <v>8106</v>
      </c>
      <c r="D25" s="109"/>
      <c r="E25" s="109">
        <f t="shared" si="1"/>
        <v>9126</v>
      </c>
      <c r="F25" s="109">
        <v>9126</v>
      </c>
      <c r="G25" s="109"/>
      <c r="H25" s="143">
        <f t="shared" si="2"/>
        <v>1.12583271650629</v>
      </c>
      <c r="I25" s="109"/>
      <c r="J25" s="68"/>
    </row>
    <row r="26" s="123" customFormat="1" ht="18.75" customHeight="1" spans="1:10">
      <c r="A26" s="129" t="s">
        <v>170</v>
      </c>
      <c r="B26" s="109">
        <f t="shared" si="0"/>
        <v>116</v>
      </c>
      <c r="C26" s="109">
        <v>116</v>
      </c>
      <c r="D26" s="109"/>
      <c r="E26" s="109">
        <f t="shared" si="1"/>
        <v>448</v>
      </c>
      <c r="F26" s="109">
        <v>448</v>
      </c>
      <c r="G26" s="109"/>
      <c r="H26" s="143">
        <f t="shared" si="2"/>
        <v>3.86206896551724</v>
      </c>
      <c r="I26" s="109"/>
      <c r="J26" s="68"/>
    </row>
    <row r="27" s="123" customFormat="1" ht="18.75" customHeight="1" spans="1:10">
      <c r="A27" s="129" t="s">
        <v>171</v>
      </c>
      <c r="B27" s="109">
        <f t="shared" si="0"/>
        <v>1268</v>
      </c>
      <c r="C27" s="109">
        <v>1562</v>
      </c>
      <c r="D27" s="109">
        <v>-294</v>
      </c>
      <c r="E27" s="109">
        <f t="shared" si="1"/>
        <v>2316</v>
      </c>
      <c r="F27" s="109">
        <v>2316</v>
      </c>
      <c r="G27" s="109"/>
      <c r="H27" s="143">
        <f t="shared" si="2"/>
        <v>1.82649842271293</v>
      </c>
      <c r="I27" s="109"/>
      <c r="J27" s="68"/>
    </row>
    <row r="28" s="123" customFormat="1" ht="18.75" customHeight="1" spans="1:10">
      <c r="A28" s="129" t="s">
        <v>172</v>
      </c>
      <c r="B28" s="109">
        <f t="shared" si="0"/>
        <v>2000</v>
      </c>
      <c r="C28" s="109">
        <v>2000</v>
      </c>
      <c r="D28" s="109"/>
      <c r="E28" s="109">
        <f t="shared" si="1"/>
        <v>2000</v>
      </c>
      <c r="F28" s="109">
        <v>2000</v>
      </c>
      <c r="G28" s="109"/>
      <c r="H28" s="143">
        <f t="shared" si="2"/>
        <v>1</v>
      </c>
      <c r="I28" s="109"/>
      <c r="J28" s="68"/>
    </row>
    <row r="29" s="123" customFormat="1" ht="18.75" customHeight="1" spans="1:10">
      <c r="A29" s="129" t="s">
        <v>173</v>
      </c>
      <c r="B29" s="109">
        <f t="shared" si="0"/>
        <v>2516</v>
      </c>
      <c r="C29" s="109">
        <v>2516</v>
      </c>
      <c r="D29" s="109"/>
      <c r="E29" s="109">
        <f t="shared" si="1"/>
        <v>2537</v>
      </c>
      <c r="F29" s="109">
        <v>2537</v>
      </c>
      <c r="G29" s="109"/>
      <c r="H29" s="143">
        <f t="shared" si="2"/>
        <v>1.00834658187599</v>
      </c>
      <c r="I29" s="109"/>
      <c r="J29" s="68"/>
    </row>
    <row r="30" s="123" customFormat="1" ht="18.75" customHeight="1" spans="1:10">
      <c r="A30" s="129" t="s">
        <v>174</v>
      </c>
      <c r="B30" s="109">
        <f t="shared" si="0"/>
        <v>16</v>
      </c>
      <c r="C30" s="109">
        <v>16</v>
      </c>
      <c r="D30" s="109"/>
      <c r="E30" s="109">
        <f t="shared" si="1"/>
        <v>14</v>
      </c>
      <c r="F30" s="109">
        <v>14</v>
      </c>
      <c r="G30" s="109"/>
      <c r="H30" s="143"/>
      <c r="I30" s="109"/>
      <c r="J30" s="68"/>
    </row>
    <row r="31" s="123" customFormat="1" ht="18.75" customHeight="1" spans="1:10">
      <c r="A31" s="129" t="s">
        <v>175</v>
      </c>
      <c r="B31" s="109">
        <f t="shared" si="0"/>
        <v>22651</v>
      </c>
      <c r="C31" s="109">
        <v>21549</v>
      </c>
      <c r="D31" s="109">
        <v>1102</v>
      </c>
      <c r="E31" s="109">
        <f t="shared" si="1"/>
        <v>16128</v>
      </c>
      <c r="F31" s="109">
        <v>16128</v>
      </c>
      <c r="G31" s="109"/>
      <c r="H31" s="143">
        <f t="shared" si="2"/>
        <v>0.71202154430268</v>
      </c>
      <c r="I31" s="109"/>
      <c r="J31" s="68"/>
    </row>
    <row r="32" s="123" customFormat="1" ht="18.75" customHeight="1" spans="1:10">
      <c r="A32" s="74" t="s">
        <v>176</v>
      </c>
      <c r="B32" s="109">
        <f t="shared" si="0"/>
        <v>172895</v>
      </c>
      <c r="C32" s="109">
        <f>SUM(C7:C31)</f>
        <v>166580</v>
      </c>
      <c r="D32" s="109">
        <f>SUM(D7:D31)</f>
        <v>6315</v>
      </c>
      <c r="E32" s="130">
        <f t="shared" si="1"/>
        <v>174427</v>
      </c>
      <c r="F32" s="109">
        <f>SUM(F7:F31)</f>
        <v>164232</v>
      </c>
      <c r="G32" s="109">
        <f>SUM(G7:G31)</f>
        <v>10195</v>
      </c>
      <c r="H32" s="143">
        <f t="shared" si="2"/>
        <v>1.00886086931375</v>
      </c>
      <c r="I32" s="109"/>
      <c r="J32" s="68"/>
    </row>
  </sheetData>
  <mergeCells count="13">
    <mergeCell ref="A2:I2"/>
    <mergeCell ref="A3:I3"/>
    <mergeCell ref="B4:D4"/>
    <mergeCell ref="E4:G4"/>
    <mergeCell ref="A5:A6"/>
    <mergeCell ref="B5:B6"/>
    <mergeCell ref="C5:C6"/>
    <mergeCell ref="D5:D6"/>
    <mergeCell ref="E5:E6"/>
    <mergeCell ref="F5:F6"/>
    <mergeCell ref="G5:G6"/>
    <mergeCell ref="H4:H6"/>
    <mergeCell ref="I4:I6"/>
  </mergeCells>
  <printOptions horizontalCentered="1"/>
  <pageMargins left="0.700694444444445" right="0.700694444444445" top="0.314583333333333" bottom="0.432638888888889" header="0.236111111111111" footer="0.298611111111111"/>
  <pageSetup paperSize="9" scale="77" firstPageNumber="4" fitToHeight="0" orientation="landscape" useFirstPageNumber="1" horizontalDpi="600"/>
  <headerFooter>
    <oddFooter>&amp;C第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opLeftCell="A9" workbookViewId="0">
      <selection activeCell="B32" sqref="B32"/>
    </sheetView>
  </sheetViews>
  <sheetFormatPr defaultColWidth="13.75" defaultRowHeight="24" customHeight="1" outlineLevelCol="4"/>
  <cols>
    <col min="1" max="1" width="84.125" style="68" customWidth="1"/>
    <col min="2" max="2" width="28.25" style="68" customWidth="1"/>
    <col min="3" max="4" width="18.25" style="68" hidden="1" customWidth="1"/>
    <col min="5" max="5" width="38.625" style="68" customWidth="1"/>
    <col min="6" max="16378" width="13.75" style="68"/>
    <col min="16379" max="16384" width="13.75" style="1"/>
  </cols>
  <sheetData>
    <row r="1" s="68" customFormat="1" ht="18.75" customHeight="1" spans="1:5">
      <c r="A1" s="124" t="s">
        <v>177</v>
      </c>
      <c r="B1" s="124"/>
      <c r="C1" s="124"/>
      <c r="D1" s="124"/>
      <c r="E1" s="124"/>
    </row>
    <row r="2" s="68" customFormat="1" ht="22.5" customHeight="1" spans="1:5">
      <c r="A2" s="125" t="s">
        <v>145</v>
      </c>
      <c r="B2" s="126"/>
      <c r="C2" s="126"/>
      <c r="D2" s="126"/>
      <c r="E2" s="127"/>
    </row>
    <row r="3" s="68" customFormat="1" ht="17" customHeight="1" spans="1:5">
      <c r="A3" s="128" t="s">
        <v>39</v>
      </c>
      <c r="B3" s="128"/>
      <c r="C3" s="128"/>
      <c r="D3" s="128"/>
      <c r="E3" s="128"/>
    </row>
    <row r="4" s="68" customFormat="1" ht="18.75" customHeight="1" spans="1:5">
      <c r="A4" s="73" t="s">
        <v>114</v>
      </c>
      <c r="B4" s="73" t="s">
        <v>178</v>
      </c>
      <c r="C4" s="74" t="s">
        <v>149</v>
      </c>
      <c r="D4" s="73" t="s">
        <v>150</v>
      </c>
      <c r="E4" s="73" t="s">
        <v>42</v>
      </c>
    </row>
    <row r="5" s="68" customFormat="1" ht="16" customHeight="1" spans="1:5">
      <c r="A5" s="73"/>
      <c r="B5" s="73"/>
      <c r="C5" s="74"/>
      <c r="D5" s="73"/>
      <c r="E5" s="73"/>
    </row>
    <row r="6" s="68" customFormat="1" ht="18.75" customHeight="1" spans="1:5">
      <c r="A6" s="129" t="s">
        <v>151</v>
      </c>
      <c r="B6" s="109">
        <v>17133</v>
      </c>
      <c r="C6" s="109">
        <v>18660</v>
      </c>
      <c r="D6" s="109">
        <v>45</v>
      </c>
      <c r="E6" s="109"/>
    </row>
    <row r="7" s="123" customFormat="1" ht="18.75" customHeight="1" spans="1:5">
      <c r="A7" s="129" t="s">
        <v>152</v>
      </c>
      <c r="B7" s="109">
        <v>0</v>
      </c>
      <c r="C7" s="109"/>
      <c r="D7" s="109"/>
      <c r="E7" s="109"/>
    </row>
    <row r="8" s="123" customFormat="1" ht="18.75" customHeight="1" spans="1:5">
      <c r="A8" s="129" t="s">
        <v>153</v>
      </c>
      <c r="B8" s="109">
        <v>14</v>
      </c>
      <c r="C8" s="109">
        <v>3</v>
      </c>
      <c r="D8" s="109"/>
      <c r="E8" s="109"/>
    </row>
    <row r="9" s="123" customFormat="1" ht="18.75" customHeight="1" spans="1:5">
      <c r="A9" s="129" t="s">
        <v>154</v>
      </c>
      <c r="B9" s="109">
        <v>5496</v>
      </c>
      <c r="C9" s="109">
        <v>5325</v>
      </c>
      <c r="D9" s="109">
        <v>299</v>
      </c>
      <c r="E9" s="109"/>
    </row>
    <row r="10" s="123" customFormat="1" ht="18.75" customHeight="1" spans="1:5">
      <c r="A10" s="129" t="s">
        <v>155</v>
      </c>
      <c r="B10" s="130">
        <v>23760</v>
      </c>
      <c r="C10" s="109">
        <v>20528</v>
      </c>
      <c r="D10" s="109">
        <v>2114</v>
      </c>
      <c r="E10" s="109"/>
    </row>
    <row r="11" s="123" customFormat="1" ht="18.75" customHeight="1" spans="1:5">
      <c r="A11" s="129" t="s">
        <v>156</v>
      </c>
      <c r="B11" s="130">
        <v>117</v>
      </c>
      <c r="C11" s="109">
        <v>266</v>
      </c>
      <c r="D11" s="109"/>
      <c r="E11" s="109"/>
    </row>
    <row r="12" s="123" customFormat="1" ht="18.75" customHeight="1" spans="1:5">
      <c r="A12" s="129" t="s">
        <v>157</v>
      </c>
      <c r="B12" s="130">
        <v>7655</v>
      </c>
      <c r="C12" s="109">
        <v>2710</v>
      </c>
      <c r="D12" s="109">
        <v>1902</v>
      </c>
      <c r="E12" s="109"/>
    </row>
    <row r="13" s="123" customFormat="1" ht="18.75" customHeight="1" spans="1:5">
      <c r="A13" s="129" t="s">
        <v>158</v>
      </c>
      <c r="B13" s="130">
        <v>34285</v>
      </c>
      <c r="C13" s="109">
        <v>25336</v>
      </c>
      <c r="D13" s="109">
        <v>129</v>
      </c>
      <c r="E13" s="109"/>
    </row>
    <row r="14" s="123" customFormat="1" ht="18.75" customHeight="1" spans="1:5">
      <c r="A14" s="129" t="s">
        <v>159</v>
      </c>
      <c r="B14" s="130">
        <v>11879</v>
      </c>
      <c r="C14" s="109">
        <v>10457</v>
      </c>
      <c r="D14" s="109">
        <v>384</v>
      </c>
      <c r="E14" s="109"/>
    </row>
    <row r="15" s="123" customFormat="1" ht="18.75" customHeight="1" spans="1:5">
      <c r="A15" s="129" t="s">
        <v>160</v>
      </c>
      <c r="B15" s="130">
        <v>6702</v>
      </c>
      <c r="C15" s="109">
        <v>4059</v>
      </c>
      <c r="D15" s="109"/>
      <c r="E15" s="109"/>
    </row>
    <row r="16" s="123" customFormat="1" ht="18.75" customHeight="1" spans="1:5">
      <c r="A16" s="129" t="s">
        <v>161</v>
      </c>
      <c r="B16" s="130">
        <v>3205</v>
      </c>
      <c r="C16" s="109">
        <v>2626</v>
      </c>
      <c r="D16" s="109"/>
      <c r="E16" s="109"/>
    </row>
    <row r="17" s="123" customFormat="1" ht="18.75" customHeight="1" spans="1:5">
      <c r="A17" s="129" t="s">
        <v>162</v>
      </c>
      <c r="B17" s="130">
        <v>24122</v>
      </c>
      <c r="C17" s="109">
        <v>25747</v>
      </c>
      <c r="D17" s="109">
        <v>10772</v>
      </c>
      <c r="E17" s="109"/>
    </row>
    <row r="18" s="123" customFormat="1" ht="18.75" customHeight="1" spans="1:5">
      <c r="A18" s="129" t="s">
        <v>163</v>
      </c>
      <c r="B18" s="130">
        <v>3992</v>
      </c>
      <c r="C18" s="109">
        <v>2273</v>
      </c>
      <c r="D18" s="109">
        <v>3184</v>
      </c>
      <c r="E18" s="109"/>
    </row>
    <row r="19" s="123" customFormat="1" ht="18.75" customHeight="1" spans="1:5">
      <c r="A19" s="129" t="s">
        <v>164</v>
      </c>
      <c r="B19" s="130">
        <v>1764</v>
      </c>
      <c r="C19" s="109">
        <v>2014</v>
      </c>
      <c r="D19" s="109"/>
      <c r="E19" s="109"/>
    </row>
    <row r="20" s="123" customFormat="1" ht="18.75" customHeight="1" spans="1:5">
      <c r="A20" s="129" t="s">
        <v>165</v>
      </c>
      <c r="B20" s="130">
        <v>212</v>
      </c>
      <c r="C20" s="109">
        <v>458</v>
      </c>
      <c r="D20" s="109">
        <v>402</v>
      </c>
      <c r="E20" s="109"/>
    </row>
    <row r="21" s="123" customFormat="1" ht="18.75" customHeight="1" spans="1:5">
      <c r="A21" s="129" t="s">
        <v>166</v>
      </c>
      <c r="B21" s="130">
        <v>0</v>
      </c>
      <c r="C21" s="109">
        <v>5</v>
      </c>
      <c r="D21" s="109"/>
      <c r="E21" s="109"/>
    </row>
    <row r="22" s="123" customFormat="1" ht="18.75" customHeight="1" spans="1:5">
      <c r="A22" s="129" t="s">
        <v>167</v>
      </c>
      <c r="B22" s="130">
        <v>0</v>
      </c>
      <c r="C22" s="109"/>
      <c r="D22" s="109"/>
      <c r="E22" s="109"/>
    </row>
    <row r="23" s="123" customFormat="1" ht="18.75" customHeight="1" spans="1:5">
      <c r="A23" s="129" t="s">
        <v>168</v>
      </c>
      <c r="B23" s="130">
        <v>1522</v>
      </c>
      <c r="C23" s="109">
        <v>1273</v>
      </c>
      <c r="D23" s="109"/>
      <c r="E23" s="109"/>
    </row>
    <row r="24" s="123" customFormat="1" ht="18.75" customHeight="1" spans="1:5">
      <c r="A24" s="129" t="s">
        <v>169</v>
      </c>
      <c r="B24" s="130">
        <v>9126</v>
      </c>
      <c r="C24" s="109">
        <v>4098</v>
      </c>
      <c r="D24" s="109"/>
      <c r="E24" s="109"/>
    </row>
    <row r="25" s="123" customFormat="1" ht="18.75" customHeight="1" spans="1:5">
      <c r="A25" s="129" t="s">
        <v>170</v>
      </c>
      <c r="B25" s="109">
        <v>448</v>
      </c>
      <c r="C25" s="109">
        <v>116</v>
      </c>
      <c r="D25" s="109"/>
      <c r="E25" s="109"/>
    </row>
    <row r="26" s="123" customFormat="1" ht="18.75" customHeight="1" spans="1:5">
      <c r="A26" s="129" t="s">
        <v>171</v>
      </c>
      <c r="B26" s="109">
        <v>2316</v>
      </c>
      <c r="C26" s="109">
        <v>1713</v>
      </c>
      <c r="D26" s="109">
        <v>2242</v>
      </c>
      <c r="E26" s="109"/>
    </row>
    <row r="27" s="123" customFormat="1" ht="18.75" customHeight="1" spans="1:5">
      <c r="A27" s="129" t="s">
        <v>172</v>
      </c>
      <c r="B27" s="109">
        <v>2000</v>
      </c>
      <c r="C27" s="109">
        <v>2000</v>
      </c>
      <c r="D27" s="109"/>
      <c r="E27" s="109"/>
    </row>
    <row r="28" s="123" customFormat="1" ht="18.75" customHeight="1" spans="1:5">
      <c r="A28" s="129" t="s">
        <v>173</v>
      </c>
      <c r="B28" s="109">
        <v>2537</v>
      </c>
      <c r="C28" s="109">
        <v>2685</v>
      </c>
      <c r="D28" s="109"/>
      <c r="E28" s="109"/>
    </row>
    <row r="29" s="123" customFormat="1" ht="18.75" customHeight="1" spans="1:5">
      <c r="A29" s="129" t="s">
        <v>174</v>
      </c>
      <c r="B29" s="109">
        <v>14</v>
      </c>
      <c r="C29" s="109">
        <v>1</v>
      </c>
      <c r="D29" s="109"/>
      <c r="E29" s="109"/>
    </row>
    <row r="30" s="123" customFormat="1" ht="18.75" customHeight="1" spans="1:5">
      <c r="A30" s="129" t="s">
        <v>175</v>
      </c>
      <c r="B30" s="109">
        <v>16128</v>
      </c>
      <c r="C30" s="109">
        <v>23193</v>
      </c>
      <c r="D30" s="109">
        <v>817</v>
      </c>
      <c r="E30" s="109"/>
    </row>
    <row r="31" s="123" customFormat="1" ht="18.75" customHeight="1" spans="1:5">
      <c r="A31" s="74" t="s">
        <v>176</v>
      </c>
      <c r="B31" s="109">
        <f>SUM(B6:B30)</f>
        <v>174427</v>
      </c>
      <c r="C31" s="109">
        <f>SUM(C6:C30)</f>
        <v>155546</v>
      </c>
      <c r="D31" s="109">
        <f>SUM(D6:D30)</f>
        <v>22290</v>
      </c>
      <c r="E31" s="109"/>
    </row>
    <row r="32" customHeight="1" spans="1:5">
      <c r="A32" s="74" t="s">
        <v>179</v>
      </c>
      <c r="B32" s="109">
        <f>B10+B11+B12+B13+B14+B15+B16+B17+B18+B20+B23+B24</f>
        <v>126577</v>
      </c>
      <c r="C32" s="76"/>
      <c r="D32" s="76"/>
      <c r="E32" s="131">
        <f>B32/B31</f>
        <v>0.725673204263101</v>
      </c>
    </row>
  </sheetData>
  <mergeCells count="7"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700694444444445" right="0.700694444444445" top="0.314583333333333" bottom="0.432638888888889" header="0.236111111111111" footer="0.298611111111111"/>
  <pageSetup paperSize="9" scale="88" firstPageNumber="5" fitToHeight="0" orientation="landscape" useFirstPageNumber="1" horizontalDpi="600"/>
  <headerFooter>
    <oddFooter>&amp;C第 &amp;P 页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38"/>
  <sheetViews>
    <sheetView view="pageBreakPreview" zoomScale="145" zoomScaleNormal="130" topLeftCell="D1" workbookViewId="0">
      <pane ySplit="4" topLeftCell="A605" activePane="bottomLeft" state="frozen"/>
      <selection/>
      <selection pane="bottomLeft" activeCell="K1" sqref="F$1:K$1048576"/>
    </sheetView>
  </sheetViews>
  <sheetFormatPr defaultColWidth="9" defaultRowHeight="13.5"/>
  <cols>
    <col min="1" max="1" width="47.3666666666667" style="113" customWidth="1"/>
    <col min="2" max="2" width="24.55" style="113" customWidth="1"/>
    <col min="3" max="3" width="25.0666666666667" style="113" customWidth="1"/>
    <col min="4" max="4" width="17.5833333333333" style="113" customWidth="1"/>
    <col min="5" max="5" width="17.625" style="113" customWidth="1"/>
    <col min="6" max="6" width="17.625" style="113" hidden="1" customWidth="1"/>
    <col min="7" max="7" width="11.25" style="113" hidden="1" customWidth="1"/>
    <col min="8" max="8" width="10" style="113" hidden="1" customWidth="1"/>
    <col min="9" max="9" width="14.125" style="113" hidden="1" customWidth="1"/>
    <col min="10" max="10" width="25.625" style="113" hidden="1" customWidth="1"/>
    <col min="11" max="11" width="8" style="113" hidden="1" customWidth="1"/>
    <col min="12" max="13" width="8" style="113" customWidth="1"/>
    <col min="14" max="16384" width="9" style="113"/>
  </cols>
  <sheetData>
    <row r="1" ht="14.25" spans="1:1">
      <c r="A1" s="114" t="s">
        <v>180</v>
      </c>
    </row>
    <row r="2" ht="21" customHeight="1" spans="1:6">
      <c r="A2" s="115" t="s">
        <v>181</v>
      </c>
      <c r="B2" s="115"/>
      <c r="C2" s="115"/>
      <c r="D2" s="115"/>
      <c r="E2" s="115"/>
      <c r="F2" s="115"/>
    </row>
    <row r="3" ht="18" customHeight="1" spans="5:5">
      <c r="E3" s="113" t="s">
        <v>39</v>
      </c>
    </row>
    <row r="4" s="112" customFormat="1" ht="32" customHeight="1" spans="1:6">
      <c r="A4" s="116" t="s">
        <v>114</v>
      </c>
      <c r="B4" s="116" t="s">
        <v>41</v>
      </c>
      <c r="C4" s="116" t="s">
        <v>149</v>
      </c>
      <c r="D4" s="116" t="s">
        <v>182</v>
      </c>
      <c r="E4" s="116" t="s">
        <v>42</v>
      </c>
      <c r="F4" s="117"/>
    </row>
    <row r="5" ht="15" customHeight="1" spans="1:14">
      <c r="A5" s="118" t="s">
        <v>176</v>
      </c>
      <c r="B5" s="119">
        <f>B6+B247+B263+B282+B372+B424+B480+B537+B667+B755+B824+B847+B955+B1007+B1071+B1091+B1121+B1131+B1176+B1197+B1242+B1292+B1293+B1298+B1304+B1296</f>
        <v>174427</v>
      </c>
      <c r="C5" s="119">
        <f>B5-D5</f>
        <v>162443</v>
      </c>
      <c r="D5" s="119">
        <f>D6+D247+D263+D282+D372+D424+D480+D537+D667+D755+D824+D847+D955+D1007+D1071+D1091+D1121+D1131+D1176+D1197+D1242+D1292+D1293+D1298+D1304+D1296</f>
        <v>11984</v>
      </c>
      <c r="E5" s="120"/>
      <c r="F5" s="120">
        <f>B5-C5</f>
        <v>11984</v>
      </c>
      <c r="G5" s="120" t="s">
        <v>183</v>
      </c>
      <c r="H5" s="121" t="s">
        <v>184</v>
      </c>
      <c r="I5" s="121" t="s">
        <v>184</v>
      </c>
      <c r="J5" s="121" t="s">
        <v>185</v>
      </c>
      <c r="N5" s="122"/>
    </row>
    <row r="6" ht="15" customHeight="1" spans="1:14">
      <c r="A6" s="120" t="s">
        <v>117</v>
      </c>
      <c r="B6" s="119">
        <f>B7+B19+B28+B38+B49+B60+B71+B79+B101+B110+B148+B154+B161+B168+B175+B182+B189+B203+B209+B216+B231+B238</f>
        <v>17133</v>
      </c>
      <c r="C6" s="119">
        <f t="shared" ref="C6:C69" si="0">B6-D6</f>
        <v>17113</v>
      </c>
      <c r="D6" s="119">
        <f>D7+D19+D28+D38+D49+D60+D71+D79+D101+D110+D148+D154+D161+D168+D175+D182+D189+D203+D209+D216+D231+D238</f>
        <v>20</v>
      </c>
      <c r="E6" s="120"/>
      <c r="F6" s="120">
        <f t="shared" ref="F6:F69" si="1">B6-C6</f>
        <v>20</v>
      </c>
      <c r="G6" s="120" t="str">
        <f>LEFT(A6,4)</f>
        <v>一般公共</v>
      </c>
      <c r="H6" s="121"/>
      <c r="I6" s="120"/>
      <c r="J6" s="121"/>
      <c r="N6" s="122"/>
    </row>
    <row r="7" ht="15" customHeight="1" spans="1:14">
      <c r="A7" s="120" t="s">
        <v>186</v>
      </c>
      <c r="B7" s="119">
        <f>SUM(B8:B18)</f>
        <v>610</v>
      </c>
      <c r="C7" s="119">
        <f t="shared" si="0"/>
        <v>610</v>
      </c>
      <c r="D7" s="119">
        <f>SUM(D8:D18)</f>
        <v>0</v>
      </c>
      <c r="E7" s="120"/>
      <c r="F7" s="120">
        <f t="shared" si="1"/>
        <v>0</v>
      </c>
      <c r="G7" s="120" t="str">
        <f t="shared" ref="G7:G70" si="2">LEFT(A7,4)</f>
        <v>    </v>
      </c>
      <c r="H7" s="121" t="str">
        <f>MID(A7,5,1)</f>
        <v>人</v>
      </c>
      <c r="I7" s="120" t="str">
        <f>A7</f>
        <v>    人大事务</v>
      </c>
      <c r="J7" s="121"/>
      <c r="K7" s="113" t="str">
        <f>LEFT(J7,2)</f>
        <v/>
      </c>
      <c r="N7" s="122"/>
    </row>
    <row r="8" ht="15" customHeight="1" spans="1:14">
      <c r="A8" s="120" t="s">
        <v>187</v>
      </c>
      <c r="B8" s="119">
        <v>232</v>
      </c>
      <c r="C8" s="119">
        <f t="shared" si="0"/>
        <v>232</v>
      </c>
      <c r="D8" s="119"/>
      <c r="E8" s="120"/>
      <c r="F8" s="120">
        <f t="shared" si="1"/>
        <v>0</v>
      </c>
      <c r="G8" s="120" t="str">
        <f t="shared" si="2"/>
        <v>    </v>
      </c>
      <c r="H8" s="121" t="str">
        <f t="shared" ref="H8:H71" si="3">MID(A8,5,1)</f>
        <v> </v>
      </c>
      <c r="I8" s="120"/>
      <c r="J8" s="121" t="str">
        <f>A8</f>
        <v>      行政运行</v>
      </c>
      <c r="K8" s="113" t="str">
        <f t="shared" ref="K8:K71" si="4">LEFT(J8,2)</f>
        <v>  </v>
      </c>
      <c r="N8" s="122"/>
    </row>
    <row r="9" ht="15" customHeight="1" spans="1:14">
      <c r="A9" s="120" t="s">
        <v>188</v>
      </c>
      <c r="B9" s="119">
        <v>46</v>
      </c>
      <c r="C9" s="119">
        <f t="shared" si="0"/>
        <v>46</v>
      </c>
      <c r="D9" s="119"/>
      <c r="E9" s="120"/>
      <c r="F9" s="120">
        <f t="shared" si="1"/>
        <v>0</v>
      </c>
      <c r="G9" s="120" t="str">
        <f t="shared" si="2"/>
        <v>    </v>
      </c>
      <c r="H9" s="121" t="str">
        <f t="shared" si="3"/>
        <v> </v>
      </c>
      <c r="I9" s="120"/>
      <c r="J9" s="121" t="str">
        <f t="shared" ref="J9:J18" si="5">A9</f>
        <v>      一般行政管理事务</v>
      </c>
      <c r="K9" s="113" t="str">
        <f t="shared" si="4"/>
        <v>  </v>
      </c>
      <c r="N9" s="122"/>
    </row>
    <row r="10" ht="15" customHeight="1" spans="1:14">
      <c r="A10" s="120" t="s">
        <v>189</v>
      </c>
      <c r="B10" s="119">
        <v>21</v>
      </c>
      <c r="C10" s="119">
        <f t="shared" si="0"/>
        <v>21</v>
      </c>
      <c r="D10" s="119"/>
      <c r="E10" s="120"/>
      <c r="F10" s="120">
        <f t="shared" si="1"/>
        <v>0</v>
      </c>
      <c r="G10" s="120" t="str">
        <f t="shared" si="2"/>
        <v>    </v>
      </c>
      <c r="H10" s="121" t="str">
        <f t="shared" si="3"/>
        <v> </v>
      </c>
      <c r="I10" s="120"/>
      <c r="J10" s="121" t="str">
        <f t="shared" si="5"/>
        <v>      机关服务</v>
      </c>
      <c r="K10" s="113" t="str">
        <f t="shared" si="4"/>
        <v>  </v>
      </c>
      <c r="N10" s="122"/>
    </row>
    <row r="11" ht="15" customHeight="1" spans="1:14">
      <c r="A11" s="120" t="s">
        <v>190</v>
      </c>
      <c r="B11" s="119">
        <v>60</v>
      </c>
      <c r="C11" s="119">
        <f t="shared" si="0"/>
        <v>60</v>
      </c>
      <c r="D11" s="119"/>
      <c r="E11" s="120"/>
      <c r="F11" s="120">
        <f t="shared" si="1"/>
        <v>0</v>
      </c>
      <c r="G11" s="120" t="str">
        <f t="shared" si="2"/>
        <v>    </v>
      </c>
      <c r="H11" s="121" t="str">
        <f t="shared" si="3"/>
        <v> </v>
      </c>
      <c r="I11" s="120"/>
      <c r="J11" s="121" t="str">
        <f t="shared" si="5"/>
        <v>      人大会议</v>
      </c>
      <c r="K11" s="113" t="str">
        <f t="shared" si="4"/>
        <v>  </v>
      </c>
      <c r="N11" s="122"/>
    </row>
    <row r="12" ht="15" customHeight="1" spans="1:14">
      <c r="A12" s="120" t="s">
        <v>191</v>
      </c>
      <c r="B12" s="119"/>
      <c r="C12" s="119"/>
      <c r="D12" s="119"/>
      <c r="E12" s="120"/>
      <c r="F12" s="120">
        <f t="shared" si="1"/>
        <v>0</v>
      </c>
      <c r="G12" s="120" t="str">
        <f t="shared" si="2"/>
        <v>    </v>
      </c>
      <c r="H12" s="121" t="str">
        <f t="shared" si="3"/>
        <v> </v>
      </c>
      <c r="I12" s="120"/>
      <c r="J12" s="121" t="str">
        <f t="shared" si="5"/>
        <v>      人大立法</v>
      </c>
      <c r="K12" s="113" t="str">
        <f t="shared" si="4"/>
        <v>  </v>
      </c>
      <c r="N12" s="122"/>
    </row>
    <row r="13" ht="15" customHeight="1" spans="1:14">
      <c r="A13" s="120" t="s">
        <v>192</v>
      </c>
      <c r="B13" s="119">
        <v>5</v>
      </c>
      <c r="C13" s="119">
        <f t="shared" si="0"/>
        <v>5</v>
      </c>
      <c r="D13" s="119"/>
      <c r="E13" s="120"/>
      <c r="F13" s="120">
        <f t="shared" si="1"/>
        <v>0</v>
      </c>
      <c r="G13" s="120" t="str">
        <f t="shared" si="2"/>
        <v>    </v>
      </c>
      <c r="H13" s="121" t="str">
        <f t="shared" si="3"/>
        <v> </v>
      </c>
      <c r="I13" s="120"/>
      <c r="J13" s="121" t="str">
        <f t="shared" si="5"/>
        <v>      人大监督</v>
      </c>
      <c r="K13" s="113" t="str">
        <f t="shared" si="4"/>
        <v>  </v>
      </c>
      <c r="N13" s="122"/>
    </row>
    <row r="14" ht="15" customHeight="1" spans="1:14">
      <c r="A14" s="120" t="s">
        <v>193</v>
      </c>
      <c r="B14" s="119">
        <v>136</v>
      </c>
      <c r="C14" s="119">
        <f t="shared" si="0"/>
        <v>136</v>
      </c>
      <c r="D14" s="119"/>
      <c r="E14" s="120"/>
      <c r="F14" s="120">
        <f t="shared" si="1"/>
        <v>0</v>
      </c>
      <c r="G14" s="120" t="str">
        <f t="shared" si="2"/>
        <v>    </v>
      </c>
      <c r="H14" s="121" t="str">
        <f t="shared" si="3"/>
        <v> </v>
      </c>
      <c r="I14" s="120"/>
      <c r="J14" s="121" t="str">
        <f t="shared" si="5"/>
        <v>      人大代表履职能力提升</v>
      </c>
      <c r="K14" s="113" t="str">
        <f t="shared" si="4"/>
        <v>  </v>
      </c>
      <c r="N14" s="122"/>
    </row>
    <row r="15" ht="15" customHeight="1" spans="1:14">
      <c r="A15" s="120" t="s">
        <v>194</v>
      </c>
      <c r="B15" s="119">
        <v>78</v>
      </c>
      <c r="C15" s="119">
        <f t="shared" si="0"/>
        <v>78</v>
      </c>
      <c r="D15" s="119"/>
      <c r="E15" s="120"/>
      <c r="F15" s="120">
        <f t="shared" si="1"/>
        <v>0</v>
      </c>
      <c r="G15" s="120" t="str">
        <f t="shared" si="2"/>
        <v>    </v>
      </c>
      <c r="H15" s="121" t="str">
        <f t="shared" si="3"/>
        <v> </v>
      </c>
      <c r="I15" s="120"/>
      <c r="J15" s="121" t="str">
        <f t="shared" si="5"/>
        <v>      代表工作</v>
      </c>
      <c r="K15" s="113" t="str">
        <f t="shared" si="4"/>
        <v>  </v>
      </c>
      <c r="N15" s="122"/>
    </row>
    <row r="16" ht="15" customHeight="1" spans="1:14">
      <c r="A16" s="120" t="s">
        <v>195</v>
      </c>
      <c r="B16" s="119"/>
      <c r="C16" s="119"/>
      <c r="D16" s="119"/>
      <c r="E16" s="120"/>
      <c r="F16" s="120">
        <f t="shared" si="1"/>
        <v>0</v>
      </c>
      <c r="G16" s="120" t="str">
        <f t="shared" si="2"/>
        <v>    </v>
      </c>
      <c r="H16" s="121" t="str">
        <f t="shared" si="3"/>
        <v> </v>
      </c>
      <c r="I16" s="120"/>
      <c r="J16" s="121" t="str">
        <f t="shared" si="5"/>
        <v>      人大信访工作</v>
      </c>
      <c r="K16" s="113" t="str">
        <f t="shared" si="4"/>
        <v>  </v>
      </c>
      <c r="N16" s="122"/>
    </row>
    <row r="17" ht="15" customHeight="1" spans="1:14">
      <c r="A17" s="120" t="s">
        <v>196</v>
      </c>
      <c r="B17" s="119">
        <v>32</v>
      </c>
      <c r="C17" s="119">
        <f t="shared" si="0"/>
        <v>32</v>
      </c>
      <c r="D17" s="119"/>
      <c r="E17" s="120"/>
      <c r="F17" s="120">
        <f t="shared" si="1"/>
        <v>0</v>
      </c>
      <c r="G17" s="120" t="str">
        <f t="shared" si="2"/>
        <v>    </v>
      </c>
      <c r="H17" s="121" t="str">
        <f t="shared" si="3"/>
        <v> </v>
      </c>
      <c r="I17" s="120"/>
      <c r="J17" s="121" t="str">
        <f t="shared" si="5"/>
        <v>      事业运行</v>
      </c>
      <c r="K17" s="113" t="str">
        <f t="shared" si="4"/>
        <v>  </v>
      </c>
      <c r="N17" s="122"/>
    </row>
    <row r="18" ht="15" customHeight="1" spans="1:14">
      <c r="A18" s="120" t="s">
        <v>197</v>
      </c>
      <c r="B18" s="119"/>
      <c r="C18" s="119"/>
      <c r="D18" s="119"/>
      <c r="E18" s="120"/>
      <c r="F18" s="120">
        <f t="shared" si="1"/>
        <v>0</v>
      </c>
      <c r="G18" s="120" t="str">
        <f t="shared" si="2"/>
        <v>    </v>
      </c>
      <c r="H18" s="121" t="str">
        <f t="shared" si="3"/>
        <v> </v>
      </c>
      <c r="I18" s="120"/>
      <c r="J18" s="121" t="str">
        <f t="shared" si="5"/>
        <v>      其他人大事务支出</v>
      </c>
      <c r="K18" s="113" t="str">
        <f t="shared" si="4"/>
        <v>  </v>
      </c>
      <c r="N18" s="122"/>
    </row>
    <row r="19" ht="15" customHeight="1" spans="1:14">
      <c r="A19" s="120" t="s">
        <v>198</v>
      </c>
      <c r="B19" s="119">
        <f>SUM(B20:B27)</f>
        <v>355</v>
      </c>
      <c r="C19" s="119">
        <f t="shared" si="0"/>
        <v>355</v>
      </c>
      <c r="D19" s="119">
        <f>SUM(D20:D27)</f>
        <v>0</v>
      </c>
      <c r="E19" s="120"/>
      <c r="F19" s="120">
        <f t="shared" si="1"/>
        <v>0</v>
      </c>
      <c r="G19" s="120" t="str">
        <f t="shared" si="2"/>
        <v>    </v>
      </c>
      <c r="H19" s="121" t="str">
        <f t="shared" si="3"/>
        <v>政</v>
      </c>
      <c r="I19" s="120" t="str">
        <f>A19</f>
        <v>    政协事务</v>
      </c>
      <c r="J19" s="121"/>
      <c r="K19" s="113" t="str">
        <f t="shared" si="4"/>
        <v/>
      </c>
      <c r="N19" s="122"/>
    </row>
    <row r="20" ht="15" customHeight="1" spans="1:14">
      <c r="A20" s="120" t="s">
        <v>187</v>
      </c>
      <c r="B20" s="119">
        <v>219</v>
      </c>
      <c r="C20" s="119">
        <f t="shared" si="0"/>
        <v>219</v>
      </c>
      <c r="D20" s="119"/>
      <c r="E20" s="120"/>
      <c r="F20" s="120">
        <f t="shared" si="1"/>
        <v>0</v>
      </c>
      <c r="G20" s="120" t="str">
        <f t="shared" si="2"/>
        <v>    </v>
      </c>
      <c r="H20" s="121" t="str">
        <f t="shared" si="3"/>
        <v> </v>
      </c>
      <c r="I20" s="120"/>
      <c r="J20" s="121" t="str">
        <f t="shared" ref="J20:J27" si="6">A20</f>
        <v>      行政运行</v>
      </c>
      <c r="K20" s="113" t="str">
        <f t="shared" si="4"/>
        <v>  </v>
      </c>
      <c r="N20" s="122"/>
    </row>
    <row r="21" ht="15" customHeight="1" spans="1:14">
      <c r="A21" s="120" t="s">
        <v>188</v>
      </c>
      <c r="B21" s="119">
        <v>36</v>
      </c>
      <c r="C21" s="119">
        <f t="shared" si="0"/>
        <v>36</v>
      </c>
      <c r="D21" s="119"/>
      <c r="E21" s="120"/>
      <c r="F21" s="120">
        <f t="shared" si="1"/>
        <v>0</v>
      </c>
      <c r="G21" s="120" t="str">
        <f t="shared" si="2"/>
        <v>    </v>
      </c>
      <c r="H21" s="121" t="str">
        <f t="shared" si="3"/>
        <v> </v>
      </c>
      <c r="I21" s="120"/>
      <c r="J21" s="121" t="str">
        <f t="shared" si="6"/>
        <v>      一般行政管理事务</v>
      </c>
      <c r="K21" s="113" t="str">
        <f t="shared" si="4"/>
        <v>  </v>
      </c>
      <c r="N21" s="122"/>
    </row>
    <row r="22" ht="15" customHeight="1" spans="1:14">
      <c r="A22" s="120" t="s">
        <v>189</v>
      </c>
      <c r="B22" s="119"/>
      <c r="C22" s="119"/>
      <c r="D22" s="119"/>
      <c r="E22" s="120"/>
      <c r="F22" s="120">
        <f t="shared" si="1"/>
        <v>0</v>
      </c>
      <c r="G22" s="120" t="str">
        <f t="shared" si="2"/>
        <v>    </v>
      </c>
      <c r="H22" s="121" t="str">
        <f t="shared" si="3"/>
        <v> </v>
      </c>
      <c r="I22" s="120"/>
      <c r="J22" s="121" t="str">
        <f t="shared" si="6"/>
        <v>      机关服务</v>
      </c>
      <c r="K22" s="113" t="str">
        <f t="shared" si="4"/>
        <v>  </v>
      </c>
      <c r="N22" s="122"/>
    </row>
    <row r="23" ht="15" customHeight="1" spans="1:14">
      <c r="A23" s="120" t="s">
        <v>199</v>
      </c>
      <c r="B23" s="119">
        <v>36</v>
      </c>
      <c r="C23" s="119">
        <f t="shared" si="0"/>
        <v>36</v>
      </c>
      <c r="D23" s="119"/>
      <c r="E23" s="120"/>
      <c r="F23" s="120">
        <f t="shared" si="1"/>
        <v>0</v>
      </c>
      <c r="G23" s="120" t="str">
        <f t="shared" si="2"/>
        <v>    </v>
      </c>
      <c r="H23" s="121" t="str">
        <f t="shared" si="3"/>
        <v> </v>
      </c>
      <c r="I23" s="120"/>
      <c r="J23" s="121" t="str">
        <f t="shared" si="6"/>
        <v>      政协会议</v>
      </c>
      <c r="K23" s="113" t="str">
        <f t="shared" si="4"/>
        <v>  </v>
      </c>
      <c r="N23" s="122"/>
    </row>
    <row r="24" ht="15" customHeight="1" spans="1:14">
      <c r="A24" s="120" t="s">
        <v>200</v>
      </c>
      <c r="B24" s="119"/>
      <c r="C24" s="119"/>
      <c r="D24" s="119"/>
      <c r="E24" s="120"/>
      <c r="F24" s="120">
        <f t="shared" si="1"/>
        <v>0</v>
      </c>
      <c r="G24" s="120" t="str">
        <f t="shared" si="2"/>
        <v>    </v>
      </c>
      <c r="H24" s="121" t="str">
        <f t="shared" si="3"/>
        <v> </v>
      </c>
      <c r="I24" s="120"/>
      <c r="J24" s="121" t="str">
        <f t="shared" si="6"/>
        <v>      委员视察</v>
      </c>
      <c r="K24" s="113" t="str">
        <f t="shared" si="4"/>
        <v>  </v>
      </c>
      <c r="N24" s="122"/>
    </row>
    <row r="25" ht="15" customHeight="1" spans="1:14">
      <c r="A25" s="120" t="s">
        <v>201</v>
      </c>
      <c r="B25" s="119">
        <v>34</v>
      </c>
      <c r="C25" s="119">
        <f t="shared" si="0"/>
        <v>34</v>
      </c>
      <c r="D25" s="119"/>
      <c r="E25" s="120"/>
      <c r="F25" s="120">
        <f t="shared" si="1"/>
        <v>0</v>
      </c>
      <c r="G25" s="120" t="str">
        <f t="shared" si="2"/>
        <v>    </v>
      </c>
      <c r="H25" s="121" t="str">
        <f t="shared" si="3"/>
        <v> </v>
      </c>
      <c r="I25" s="120"/>
      <c r="J25" s="121" t="str">
        <f t="shared" si="6"/>
        <v>      参政议政</v>
      </c>
      <c r="K25" s="113" t="str">
        <f t="shared" si="4"/>
        <v>  </v>
      </c>
      <c r="N25" s="122"/>
    </row>
    <row r="26" ht="15" customHeight="1" spans="1:14">
      <c r="A26" s="120" t="s">
        <v>196</v>
      </c>
      <c r="B26" s="119">
        <v>24</v>
      </c>
      <c r="C26" s="119">
        <f t="shared" si="0"/>
        <v>24</v>
      </c>
      <c r="D26" s="119"/>
      <c r="E26" s="120"/>
      <c r="F26" s="120">
        <f t="shared" si="1"/>
        <v>0</v>
      </c>
      <c r="G26" s="120" t="str">
        <f t="shared" si="2"/>
        <v>    </v>
      </c>
      <c r="H26" s="121" t="str">
        <f t="shared" si="3"/>
        <v> </v>
      </c>
      <c r="I26" s="120"/>
      <c r="J26" s="121" t="str">
        <f t="shared" si="6"/>
        <v>      事业运行</v>
      </c>
      <c r="K26" s="113" t="str">
        <f t="shared" si="4"/>
        <v>  </v>
      </c>
      <c r="N26" s="122"/>
    </row>
    <row r="27" ht="15" customHeight="1" spans="1:14">
      <c r="A27" s="120" t="s">
        <v>202</v>
      </c>
      <c r="B27" s="119">
        <v>6</v>
      </c>
      <c r="C27" s="119">
        <f t="shared" si="0"/>
        <v>6</v>
      </c>
      <c r="D27" s="119"/>
      <c r="E27" s="120"/>
      <c r="F27" s="120">
        <f t="shared" si="1"/>
        <v>0</v>
      </c>
      <c r="G27" s="120" t="str">
        <f t="shared" si="2"/>
        <v>    </v>
      </c>
      <c r="H27" s="121" t="str">
        <f t="shared" si="3"/>
        <v> </v>
      </c>
      <c r="I27" s="120"/>
      <c r="J27" s="121" t="str">
        <f t="shared" si="6"/>
        <v>      其他政协事务支出</v>
      </c>
      <c r="K27" s="113" t="str">
        <f t="shared" si="4"/>
        <v>  </v>
      </c>
      <c r="N27" s="122"/>
    </row>
    <row r="28" ht="15" customHeight="1" spans="1:14">
      <c r="A28" s="120" t="s">
        <v>203</v>
      </c>
      <c r="B28" s="119">
        <f>SUM(B29:B37)</f>
        <v>7095</v>
      </c>
      <c r="C28" s="119">
        <f t="shared" si="0"/>
        <v>7095</v>
      </c>
      <c r="D28" s="119">
        <f>SUM(D29:D37)</f>
        <v>0</v>
      </c>
      <c r="E28" s="120"/>
      <c r="F28" s="120">
        <f t="shared" si="1"/>
        <v>0</v>
      </c>
      <c r="G28" s="120" t="str">
        <f t="shared" si="2"/>
        <v>    </v>
      </c>
      <c r="H28" s="121" t="str">
        <f t="shared" si="3"/>
        <v>政</v>
      </c>
      <c r="I28" s="120" t="str">
        <f>A28</f>
        <v>    政府办公厅(室)及相关机构事务</v>
      </c>
      <c r="J28" s="121"/>
      <c r="K28" s="113" t="str">
        <f t="shared" si="4"/>
        <v/>
      </c>
      <c r="N28" s="122"/>
    </row>
    <row r="29" ht="15" customHeight="1" spans="1:14">
      <c r="A29" s="120" t="s">
        <v>187</v>
      </c>
      <c r="B29" s="119">
        <v>2284</v>
      </c>
      <c r="C29" s="119">
        <f t="shared" si="0"/>
        <v>2284</v>
      </c>
      <c r="D29" s="119"/>
      <c r="E29" s="120"/>
      <c r="F29" s="120">
        <f t="shared" si="1"/>
        <v>0</v>
      </c>
      <c r="G29" s="120" t="str">
        <f t="shared" si="2"/>
        <v>    </v>
      </c>
      <c r="H29" s="121" t="str">
        <f t="shared" si="3"/>
        <v> </v>
      </c>
      <c r="I29" s="120"/>
      <c r="J29" s="121" t="str">
        <f t="shared" ref="J29:J37" si="7">A29</f>
        <v>      行政运行</v>
      </c>
      <c r="K29" s="113" t="str">
        <f t="shared" si="4"/>
        <v>  </v>
      </c>
      <c r="N29" s="122"/>
    </row>
    <row r="30" ht="15" customHeight="1" spans="1:14">
      <c r="A30" s="120" t="s">
        <v>188</v>
      </c>
      <c r="B30" s="119">
        <v>200</v>
      </c>
      <c r="C30" s="119">
        <f t="shared" si="0"/>
        <v>200</v>
      </c>
      <c r="D30" s="119"/>
      <c r="E30" s="120"/>
      <c r="F30" s="120">
        <f t="shared" si="1"/>
        <v>0</v>
      </c>
      <c r="G30" s="120" t="str">
        <f t="shared" si="2"/>
        <v>    </v>
      </c>
      <c r="H30" s="121" t="str">
        <f t="shared" si="3"/>
        <v> </v>
      </c>
      <c r="I30" s="120"/>
      <c r="J30" s="121" t="str">
        <f t="shared" si="7"/>
        <v>      一般行政管理事务</v>
      </c>
      <c r="K30" s="113" t="str">
        <f t="shared" si="4"/>
        <v>  </v>
      </c>
      <c r="N30" s="122"/>
    </row>
    <row r="31" ht="15" customHeight="1" spans="1:14">
      <c r="A31" s="120" t="s">
        <v>189</v>
      </c>
      <c r="B31" s="119">
        <v>1313</v>
      </c>
      <c r="C31" s="119">
        <f t="shared" si="0"/>
        <v>1313</v>
      </c>
      <c r="D31" s="119"/>
      <c r="E31" s="120"/>
      <c r="F31" s="120">
        <f t="shared" si="1"/>
        <v>0</v>
      </c>
      <c r="G31" s="120" t="str">
        <f t="shared" si="2"/>
        <v>    </v>
      </c>
      <c r="H31" s="121" t="str">
        <f t="shared" si="3"/>
        <v> </v>
      </c>
      <c r="I31" s="120"/>
      <c r="J31" s="121" t="str">
        <f t="shared" si="7"/>
        <v>      机关服务</v>
      </c>
      <c r="K31" s="113" t="str">
        <f t="shared" si="4"/>
        <v>  </v>
      </c>
      <c r="N31" s="122"/>
    </row>
    <row r="32" ht="15" customHeight="1" spans="1:14">
      <c r="A32" s="120" t="s">
        <v>204</v>
      </c>
      <c r="B32" s="119"/>
      <c r="C32" s="119"/>
      <c r="D32" s="119"/>
      <c r="E32" s="120"/>
      <c r="F32" s="120">
        <f t="shared" si="1"/>
        <v>0</v>
      </c>
      <c r="G32" s="120" t="str">
        <f t="shared" si="2"/>
        <v>    </v>
      </c>
      <c r="H32" s="121" t="str">
        <f t="shared" si="3"/>
        <v> </v>
      </c>
      <c r="I32" s="120"/>
      <c r="J32" s="121" t="str">
        <f t="shared" si="7"/>
        <v>      专项服务</v>
      </c>
      <c r="K32" s="113" t="str">
        <f t="shared" si="4"/>
        <v>  </v>
      </c>
      <c r="N32" s="122"/>
    </row>
    <row r="33" ht="15" customHeight="1" spans="1:14">
      <c r="A33" s="120" t="s">
        <v>205</v>
      </c>
      <c r="B33" s="119"/>
      <c r="C33" s="119"/>
      <c r="D33" s="119"/>
      <c r="E33" s="120"/>
      <c r="F33" s="120">
        <f t="shared" si="1"/>
        <v>0</v>
      </c>
      <c r="G33" s="120" t="str">
        <f t="shared" si="2"/>
        <v>    </v>
      </c>
      <c r="H33" s="121" t="str">
        <f t="shared" si="3"/>
        <v> </v>
      </c>
      <c r="I33" s="120"/>
      <c r="J33" s="121" t="str">
        <f t="shared" si="7"/>
        <v>      专项业务及机关事务管理</v>
      </c>
      <c r="K33" s="113" t="str">
        <f t="shared" si="4"/>
        <v>  </v>
      </c>
      <c r="N33" s="122"/>
    </row>
    <row r="34" ht="15" customHeight="1" spans="1:14">
      <c r="A34" s="120" t="s">
        <v>206</v>
      </c>
      <c r="B34" s="119">
        <v>35</v>
      </c>
      <c r="C34" s="119">
        <f t="shared" si="0"/>
        <v>35</v>
      </c>
      <c r="D34" s="119"/>
      <c r="E34" s="120"/>
      <c r="F34" s="120">
        <f t="shared" si="1"/>
        <v>0</v>
      </c>
      <c r="G34" s="120" t="str">
        <f t="shared" si="2"/>
        <v>    </v>
      </c>
      <c r="H34" s="121" t="str">
        <f t="shared" si="3"/>
        <v> </v>
      </c>
      <c r="I34" s="120"/>
      <c r="J34" s="121" t="str">
        <f t="shared" si="7"/>
        <v>      政务公开审批</v>
      </c>
      <c r="K34" s="113" t="str">
        <f t="shared" si="4"/>
        <v>  </v>
      </c>
      <c r="N34" s="122"/>
    </row>
    <row r="35" ht="15" customHeight="1" spans="1:14">
      <c r="A35" s="120" t="s">
        <v>207</v>
      </c>
      <c r="B35" s="119"/>
      <c r="C35" s="119"/>
      <c r="D35" s="119"/>
      <c r="E35" s="120"/>
      <c r="F35" s="120">
        <f t="shared" si="1"/>
        <v>0</v>
      </c>
      <c r="G35" s="120" t="str">
        <f t="shared" si="2"/>
        <v>    </v>
      </c>
      <c r="H35" s="121" t="str">
        <f t="shared" si="3"/>
        <v> </v>
      </c>
      <c r="I35" s="120"/>
      <c r="J35" s="121" t="str">
        <f t="shared" si="7"/>
        <v>      参事事务</v>
      </c>
      <c r="K35" s="113" t="str">
        <f t="shared" si="4"/>
        <v>  </v>
      </c>
      <c r="N35" s="122"/>
    </row>
    <row r="36" ht="15" customHeight="1" spans="1:14">
      <c r="A36" s="120" t="s">
        <v>196</v>
      </c>
      <c r="B36" s="119">
        <v>3009</v>
      </c>
      <c r="C36" s="119">
        <f t="shared" si="0"/>
        <v>3009</v>
      </c>
      <c r="D36" s="119"/>
      <c r="E36" s="120"/>
      <c r="F36" s="120">
        <f t="shared" si="1"/>
        <v>0</v>
      </c>
      <c r="G36" s="120" t="str">
        <f t="shared" si="2"/>
        <v>    </v>
      </c>
      <c r="H36" s="121" t="str">
        <f t="shared" si="3"/>
        <v> </v>
      </c>
      <c r="I36" s="120"/>
      <c r="J36" s="121" t="str">
        <f t="shared" si="7"/>
        <v>      事业运行</v>
      </c>
      <c r="K36" s="113" t="str">
        <f t="shared" si="4"/>
        <v>  </v>
      </c>
      <c r="N36" s="122"/>
    </row>
    <row r="37" ht="15" customHeight="1" spans="1:14">
      <c r="A37" s="120" t="s">
        <v>208</v>
      </c>
      <c r="B37" s="119">
        <v>254</v>
      </c>
      <c r="C37" s="119">
        <f t="shared" si="0"/>
        <v>254</v>
      </c>
      <c r="D37" s="119"/>
      <c r="E37" s="120"/>
      <c r="F37" s="120">
        <f t="shared" si="1"/>
        <v>0</v>
      </c>
      <c r="G37" s="120" t="str">
        <f t="shared" si="2"/>
        <v>    </v>
      </c>
      <c r="H37" s="121" t="str">
        <f t="shared" si="3"/>
        <v> </v>
      </c>
      <c r="I37" s="120"/>
      <c r="J37" s="121" t="str">
        <f t="shared" si="7"/>
        <v>      其他政府办公厅（室）及相关机构事务支出</v>
      </c>
      <c r="K37" s="113" t="str">
        <f t="shared" si="4"/>
        <v>  </v>
      </c>
      <c r="N37" s="122"/>
    </row>
    <row r="38" ht="15" customHeight="1" spans="1:14">
      <c r="A38" s="120" t="s">
        <v>209</v>
      </c>
      <c r="B38" s="119">
        <f>SUM(B39:B48)</f>
        <v>640</v>
      </c>
      <c r="C38" s="119">
        <f t="shared" si="0"/>
        <v>640</v>
      </c>
      <c r="D38" s="119">
        <f>SUM(D39:D48)</f>
        <v>0</v>
      </c>
      <c r="E38" s="120"/>
      <c r="F38" s="120">
        <f t="shared" si="1"/>
        <v>0</v>
      </c>
      <c r="G38" s="120" t="str">
        <f t="shared" si="2"/>
        <v>    </v>
      </c>
      <c r="H38" s="121" t="str">
        <f t="shared" si="3"/>
        <v>发</v>
      </c>
      <c r="I38" s="120" t="str">
        <f>A38</f>
        <v>    发展与改革事务</v>
      </c>
      <c r="J38" s="121"/>
      <c r="K38" s="113" t="str">
        <f t="shared" si="4"/>
        <v/>
      </c>
      <c r="N38" s="122"/>
    </row>
    <row r="39" ht="15" customHeight="1" spans="1:14">
      <c r="A39" s="120" t="s">
        <v>187</v>
      </c>
      <c r="B39" s="119">
        <v>119</v>
      </c>
      <c r="C39" s="119">
        <f t="shared" si="0"/>
        <v>119</v>
      </c>
      <c r="D39" s="119"/>
      <c r="E39" s="120"/>
      <c r="F39" s="120">
        <f t="shared" si="1"/>
        <v>0</v>
      </c>
      <c r="G39" s="120" t="str">
        <f t="shared" si="2"/>
        <v>    </v>
      </c>
      <c r="H39" s="121" t="str">
        <f t="shared" si="3"/>
        <v> </v>
      </c>
      <c r="I39" s="120"/>
      <c r="J39" s="121" t="str">
        <f t="shared" ref="J39:J48" si="8">A39</f>
        <v>      行政运行</v>
      </c>
      <c r="K39" s="113" t="str">
        <f t="shared" si="4"/>
        <v>  </v>
      </c>
      <c r="N39" s="122"/>
    </row>
    <row r="40" ht="15" customHeight="1" spans="1:14">
      <c r="A40" s="120" t="s">
        <v>188</v>
      </c>
      <c r="B40" s="119">
        <v>12</v>
      </c>
      <c r="C40" s="119">
        <f t="shared" si="0"/>
        <v>12</v>
      </c>
      <c r="D40" s="119"/>
      <c r="E40" s="120"/>
      <c r="F40" s="120">
        <f t="shared" si="1"/>
        <v>0</v>
      </c>
      <c r="G40" s="120" t="str">
        <f t="shared" si="2"/>
        <v>    </v>
      </c>
      <c r="H40" s="121" t="str">
        <f t="shared" si="3"/>
        <v> </v>
      </c>
      <c r="I40" s="120"/>
      <c r="J40" s="121" t="str">
        <f t="shared" si="8"/>
        <v>      一般行政管理事务</v>
      </c>
      <c r="K40" s="113" t="str">
        <f t="shared" si="4"/>
        <v>  </v>
      </c>
      <c r="N40" s="122"/>
    </row>
    <row r="41" ht="15" customHeight="1" spans="1:14">
      <c r="A41" s="120" t="s">
        <v>189</v>
      </c>
      <c r="B41" s="119"/>
      <c r="C41" s="119"/>
      <c r="D41" s="119"/>
      <c r="E41" s="120"/>
      <c r="F41" s="120">
        <f t="shared" si="1"/>
        <v>0</v>
      </c>
      <c r="G41" s="120" t="str">
        <f t="shared" si="2"/>
        <v>    </v>
      </c>
      <c r="H41" s="121" t="str">
        <f t="shared" si="3"/>
        <v> </v>
      </c>
      <c r="I41" s="120"/>
      <c r="J41" s="121" t="str">
        <f t="shared" si="8"/>
        <v>      机关服务</v>
      </c>
      <c r="K41" s="113" t="str">
        <f t="shared" si="4"/>
        <v>  </v>
      </c>
      <c r="N41" s="122"/>
    </row>
    <row r="42" ht="15" customHeight="1" spans="1:14">
      <c r="A42" s="120" t="s">
        <v>210</v>
      </c>
      <c r="B42" s="119">
        <v>30</v>
      </c>
      <c r="C42" s="119">
        <f t="shared" si="0"/>
        <v>30</v>
      </c>
      <c r="D42" s="119"/>
      <c r="E42" s="120"/>
      <c r="F42" s="120">
        <f t="shared" si="1"/>
        <v>0</v>
      </c>
      <c r="G42" s="120" t="str">
        <f t="shared" si="2"/>
        <v>    </v>
      </c>
      <c r="H42" s="121" t="str">
        <f t="shared" si="3"/>
        <v> </v>
      </c>
      <c r="I42" s="120"/>
      <c r="J42" s="121" t="str">
        <f t="shared" si="8"/>
        <v>      战略规划与实施</v>
      </c>
      <c r="K42" s="113" t="str">
        <f t="shared" si="4"/>
        <v>  </v>
      </c>
      <c r="N42" s="122"/>
    </row>
    <row r="43" ht="15" customHeight="1" spans="1:14">
      <c r="A43" s="120" t="s">
        <v>211</v>
      </c>
      <c r="B43" s="119"/>
      <c r="C43" s="119"/>
      <c r="D43" s="119"/>
      <c r="E43" s="120"/>
      <c r="F43" s="120">
        <f t="shared" si="1"/>
        <v>0</v>
      </c>
      <c r="G43" s="120" t="str">
        <f t="shared" si="2"/>
        <v>    </v>
      </c>
      <c r="H43" s="121" t="str">
        <f t="shared" si="3"/>
        <v> </v>
      </c>
      <c r="I43" s="120"/>
      <c r="J43" s="121" t="str">
        <f t="shared" si="8"/>
        <v>      日常经济运行调节</v>
      </c>
      <c r="K43" s="113" t="str">
        <f t="shared" si="4"/>
        <v>  </v>
      </c>
      <c r="N43" s="122"/>
    </row>
    <row r="44" ht="15" customHeight="1" spans="1:14">
      <c r="A44" s="120" t="s">
        <v>212</v>
      </c>
      <c r="B44" s="119">
        <v>138</v>
      </c>
      <c r="C44" s="119">
        <f t="shared" si="0"/>
        <v>138</v>
      </c>
      <c r="D44" s="119"/>
      <c r="E44" s="120"/>
      <c r="F44" s="120">
        <f t="shared" si="1"/>
        <v>0</v>
      </c>
      <c r="G44" s="120" t="str">
        <f t="shared" si="2"/>
        <v>    </v>
      </c>
      <c r="H44" s="121" t="str">
        <f t="shared" si="3"/>
        <v> </v>
      </c>
      <c r="I44" s="120"/>
      <c r="J44" s="121" t="str">
        <f t="shared" si="8"/>
        <v>      社会事业发展规划</v>
      </c>
      <c r="K44" s="113" t="str">
        <f t="shared" si="4"/>
        <v>  </v>
      </c>
      <c r="N44" s="122"/>
    </row>
    <row r="45" ht="15" customHeight="1" spans="1:14">
      <c r="A45" s="120" t="s">
        <v>213</v>
      </c>
      <c r="B45" s="119"/>
      <c r="C45" s="119"/>
      <c r="D45" s="119"/>
      <c r="E45" s="120"/>
      <c r="F45" s="120">
        <f t="shared" si="1"/>
        <v>0</v>
      </c>
      <c r="G45" s="120" t="str">
        <f t="shared" si="2"/>
        <v>    </v>
      </c>
      <c r="H45" s="121" t="str">
        <f t="shared" si="3"/>
        <v> </v>
      </c>
      <c r="I45" s="120"/>
      <c r="J45" s="121" t="str">
        <f t="shared" si="8"/>
        <v>      经济体制改革研究</v>
      </c>
      <c r="K45" s="113" t="str">
        <f t="shared" si="4"/>
        <v>  </v>
      </c>
      <c r="N45" s="122"/>
    </row>
    <row r="46" ht="15" customHeight="1" spans="1:14">
      <c r="A46" s="120" t="s">
        <v>214</v>
      </c>
      <c r="B46" s="119">
        <v>25</v>
      </c>
      <c r="C46" s="119">
        <f t="shared" si="0"/>
        <v>25</v>
      </c>
      <c r="D46" s="119"/>
      <c r="E46" s="120"/>
      <c r="F46" s="120">
        <f t="shared" si="1"/>
        <v>0</v>
      </c>
      <c r="G46" s="120" t="str">
        <f t="shared" si="2"/>
        <v>    </v>
      </c>
      <c r="H46" s="121" t="str">
        <f t="shared" si="3"/>
        <v> </v>
      </c>
      <c r="I46" s="120"/>
      <c r="J46" s="121" t="str">
        <f t="shared" si="8"/>
        <v>      物价管理</v>
      </c>
      <c r="K46" s="113" t="str">
        <f t="shared" si="4"/>
        <v>  </v>
      </c>
      <c r="N46" s="122"/>
    </row>
    <row r="47" ht="15" customHeight="1" spans="1:14">
      <c r="A47" s="120" t="s">
        <v>196</v>
      </c>
      <c r="B47" s="119">
        <v>212</v>
      </c>
      <c r="C47" s="119">
        <f t="shared" si="0"/>
        <v>212</v>
      </c>
      <c r="D47" s="119"/>
      <c r="E47" s="120"/>
      <c r="F47" s="120">
        <f t="shared" si="1"/>
        <v>0</v>
      </c>
      <c r="G47" s="120" t="str">
        <f t="shared" si="2"/>
        <v>    </v>
      </c>
      <c r="H47" s="121" t="str">
        <f t="shared" si="3"/>
        <v> </v>
      </c>
      <c r="I47" s="120"/>
      <c r="J47" s="121" t="str">
        <f t="shared" si="8"/>
        <v>      事业运行</v>
      </c>
      <c r="K47" s="113" t="str">
        <f t="shared" si="4"/>
        <v>  </v>
      </c>
      <c r="N47" s="122"/>
    </row>
    <row r="48" ht="15" customHeight="1" spans="1:14">
      <c r="A48" s="120" t="s">
        <v>215</v>
      </c>
      <c r="B48" s="119">
        <v>104</v>
      </c>
      <c r="C48" s="119">
        <f t="shared" si="0"/>
        <v>104</v>
      </c>
      <c r="D48" s="119"/>
      <c r="E48" s="120"/>
      <c r="F48" s="120">
        <f t="shared" si="1"/>
        <v>0</v>
      </c>
      <c r="G48" s="120" t="str">
        <f t="shared" si="2"/>
        <v>    </v>
      </c>
      <c r="H48" s="121" t="str">
        <f t="shared" si="3"/>
        <v> </v>
      </c>
      <c r="I48" s="120"/>
      <c r="J48" s="121" t="str">
        <f t="shared" si="8"/>
        <v>      其他发展与改革事务支出</v>
      </c>
      <c r="K48" s="113" t="str">
        <f t="shared" si="4"/>
        <v>  </v>
      </c>
      <c r="N48" s="122"/>
    </row>
    <row r="49" ht="15" customHeight="1" spans="1:14">
      <c r="A49" s="120" t="s">
        <v>216</v>
      </c>
      <c r="B49" s="119">
        <f>SUM(B50:B59)</f>
        <v>216</v>
      </c>
      <c r="C49" s="119">
        <f t="shared" si="0"/>
        <v>216</v>
      </c>
      <c r="D49" s="119">
        <f>SUM(D50:D59)</f>
        <v>0</v>
      </c>
      <c r="E49" s="120"/>
      <c r="F49" s="120">
        <f t="shared" si="1"/>
        <v>0</v>
      </c>
      <c r="G49" s="120" t="str">
        <f t="shared" si="2"/>
        <v>    </v>
      </c>
      <c r="H49" s="121" t="str">
        <f t="shared" si="3"/>
        <v>统</v>
      </c>
      <c r="I49" s="120" t="str">
        <f>A49</f>
        <v>    统计信息事务</v>
      </c>
      <c r="J49" s="121"/>
      <c r="K49" s="113" t="str">
        <f t="shared" si="4"/>
        <v/>
      </c>
      <c r="N49" s="122"/>
    </row>
    <row r="50" ht="15" customHeight="1" spans="1:14">
      <c r="A50" s="120" t="s">
        <v>187</v>
      </c>
      <c r="B50" s="119">
        <v>80</v>
      </c>
      <c r="C50" s="119">
        <f t="shared" si="0"/>
        <v>80</v>
      </c>
      <c r="D50" s="119"/>
      <c r="E50" s="120"/>
      <c r="F50" s="120">
        <f t="shared" si="1"/>
        <v>0</v>
      </c>
      <c r="G50" s="120" t="str">
        <f t="shared" si="2"/>
        <v>    </v>
      </c>
      <c r="H50" s="121" t="str">
        <f t="shared" si="3"/>
        <v> </v>
      </c>
      <c r="I50" s="120"/>
      <c r="J50" s="121" t="str">
        <f t="shared" ref="J50:J59" si="9">A50</f>
        <v>      行政运行</v>
      </c>
      <c r="K50" s="113" t="str">
        <f t="shared" si="4"/>
        <v>  </v>
      </c>
      <c r="N50" s="122"/>
    </row>
    <row r="51" ht="15" customHeight="1" spans="1:14">
      <c r="A51" s="120" t="s">
        <v>188</v>
      </c>
      <c r="B51" s="119">
        <v>4</v>
      </c>
      <c r="C51" s="119">
        <f t="shared" si="0"/>
        <v>4</v>
      </c>
      <c r="D51" s="119"/>
      <c r="E51" s="120"/>
      <c r="F51" s="120">
        <f t="shared" si="1"/>
        <v>0</v>
      </c>
      <c r="G51" s="120" t="str">
        <f t="shared" si="2"/>
        <v>    </v>
      </c>
      <c r="H51" s="121" t="str">
        <f t="shared" si="3"/>
        <v> </v>
      </c>
      <c r="I51" s="120"/>
      <c r="J51" s="121" t="str">
        <f t="shared" si="9"/>
        <v>      一般行政管理事务</v>
      </c>
      <c r="K51" s="113" t="str">
        <f t="shared" si="4"/>
        <v>  </v>
      </c>
      <c r="N51" s="122"/>
    </row>
    <row r="52" ht="15" customHeight="1" spans="1:14">
      <c r="A52" s="120" t="s">
        <v>189</v>
      </c>
      <c r="B52" s="119"/>
      <c r="C52" s="119"/>
      <c r="D52" s="119"/>
      <c r="E52" s="120"/>
      <c r="F52" s="120">
        <f t="shared" si="1"/>
        <v>0</v>
      </c>
      <c r="G52" s="120" t="str">
        <f t="shared" si="2"/>
        <v>    </v>
      </c>
      <c r="H52" s="121" t="str">
        <f t="shared" si="3"/>
        <v> </v>
      </c>
      <c r="I52" s="120"/>
      <c r="J52" s="121" t="str">
        <f t="shared" si="9"/>
        <v>      机关服务</v>
      </c>
      <c r="K52" s="113" t="str">
        <f t="shared" si="4"/>
        <v>  </v>
      </c>
      <c r="N52" s="122"/>
    </row>
    <row r="53" ht="15" customHeight="1" spans="1:14">
      <c r="A53" s="120" t="s">
        <v>217</v>
      </c>
      <c r="B53" s="119"/>
      <c r="C53" s="119"/>
      <c r="D53" s="119"/>
      <c r="E53" s="120"/>
      <c r="F53" s="120">
        <f t="shared" si="1"/>
        <v>0</v>
      </c>
      <c r="G53" s="120" t="str">
        <f t="shared" si="2"/>
        <v>    </v>
      </c>
      <c r="H53" s="121" t="str">
        <f t="shared" si="3"/>
        <v> </v>
      </c>
      <c r="I53" s="120"/>
      <c r="J53" s="121" t="str">
        <f t="shared" si="9"/>
        <v>      信息事务</v>
      </c>
      <c r="K53" s="113" t="str">
        <f t="shared" si="4"/>
        <v>  </v>
      </c>
      <c r="N53" s="122"/>
    </row>
    <row r="54" ht="15" customHeight="1" spans="1:14">
      <c r="A54" s="120" t="s">
        <v>218</v>
      </c>
      <c r="B54" s="119">
        <v>28</v>
      </c>
      <c r="C54" s="119">
        <f t="shared" si="0"/>
        <v>28</v>
      </c>
      <c r="D54" s="119"/>
      <c r="E54" s="120"/>
      <c r="F54" s="120">
        <f t="shared" si="1"/>
        <v>0</v>
      </c>
      <c r="G54" s="120" t="str">
        <f t="shared" si="2"/>
        <v>    </v>
      </c>
      <c r="H54" s="121" t="str">
        <f t="shared" si="3"/>
        <v> </v>
      </c>
      <c r="I54" s="120"/>
      <c r="J54" s="121" t="str">
        <f t="shared" si="9"/>
        <v>      专项统计业务</v>
      </c>
      <c r="K54" s="113" t="str">
        <f t="shared" si="4"/>
        <v>  </v>
      </c>
      <c r="N54" s="122"/>
    </row>
    <row r="55" ht="15" customHeight="1" spans="1:14">
      <c r="A55" s="120" t="s">
        <v>219</v>
      </c>
      <c r="B55" s="119"/>
      <c r="C55" s="119"/>
      <c r="D55" s="119"/>
      <c r="E55" s="120"/>
      <c r="F55" s="120">
        <f t="shared" si="1"/>
        <v>0</v>
      </c>
      <c r="G55" s="120" t="str">
        <f t="shared" si="2"/>
        <v>    </v>
      </c>
      <c r="H55" s="121" t="str">
        <f t="shared" si="3"/>
        <v> </v>
      </c>
      <c r="I55" s="120"/>
      <c r="J55" s="121" t="str">
        <f t="shared" si="9"/>
        <v>      统计管理</v>
      </c>
      <c r="K55" s="113" t="str">
        <f t="shared" si="4"/>
        <v>  </v>
      </c>
      <c r="N55" s="122"/>
    </row>
    <row r="56" ht="15" customHeight="1" spans="1:14">
      <c r="A56" s="120" t="s">
        <v>220</v>
      </c>
      <c r="B56" s="119">
        <v>7</v>
      </c>
      <c r="C56" s="119">
        <f t="shared" si="0"/>
        <v>7</v>
      </c>
      <c r="D56" s="119"/>
      <c r="E56" s="120"/>
      <c r="F56" s="120">
        <f t="shared" si="1"/>
        <v>0</v>
      </c>
      <c r="G56" s="120" t="str">
        <f t="shared" si="2"/>
        <v>    </v>
      </c>
      <c r="H56" s="121" t="str">
        <f t="shared" si="3"/>
        <v> </v>
      </c>
      <c r="I56" s="120"/>
      <c r="J56" s="121" t="str">
        <f t="shared" si="9"/>
        <v>      专项普查活动</v>
      </c>
      <c r="K56" s="113" t="str">
        <f t="shared" si="4"/>
        <v>  </v>
      </c>
      <c r="N56" s="122"/>
    </row>
    <row r="57" ht="15" customHeight="1" spans="1:14">
      <c r="A57" s="120" t="s">
        <v>221</v>
      </c>
      <c r="B57" s="119"/>
      <c r="C57" s="119"/>
      <c r="D57" s="119"/>
      <c r="E57" s="120"/>
      <c r="F57" s="120">
        <f t="shared" si="1"/>
        <v>0</v>
      </c>
      <c r="G57" s="120" t="str">
        <f t="shared" si="2"/>
        <v>    </v>
      </c>
      <c r="H57" s="121" t="str">
        <f t="shared" si="3"/>
        <v> </v>
      </c>
      <c r="I57" s="120"/>
      <c r="J57" s="121" t="str">
        <f t="shared" si="9"/>
        <v>      统计抽样调查</v>
      </c>
      <c r="K57" s="113" t="str">
        <f t="shared" si="4"/>
        <v>  </v>
      </c>
      <c r="N57" s="122"/>
    </row>
    <row r="58" ht="15" customHeight="1" spans="1:14">
      <c r="A58" s="120" t="s">
        <v>196</v>
      </c>
      <c r="B58" s="119">
        <v>97</v>
      </c>
      <c r="C58" s="119">
        <f t="shared" si="0"/>
        <v>97</v>
      </c>
      <c r="D58" s="119"/>
      <c r="E58" s="120"/>
      <c r="F58" s="120">
        <f t="shared" si="1"/>
        <v>0</v>
      </c>
      <c r="G58" s="120" t="str">
        <f t="shared" si="2"/>
        <v>    </v>
      </c>
      <c r="H58" s="121" t="str">
        <f t="shared" si="3"/>
        <v> </v>
      </c>
      <c r="I58" s="120"/>
      <c r="J58" s="121" t="str">
        <f t="shared" si="9"/>
        <v>      事业运行</v>
      </c>
      <c r="K58" s="113" t="str">
        <f t="shared" si="4"/>
        <v>  </v>
      </c>
      <c r="N58" s="122"/>
    </row>
    <row r="59" ht="15" customHeight="1" spans="1:14">
      <c r="A59" s="120" t="s">
        <v>222</v>
      </c>
      <c r="B59" s="119"/>
      <c r="C59" s="119"/>
      <c r="D59" s="119"/>
      <c r="E59" s="120"/>
      <c r="F59" s="120">
        <f t="shared" si="1"/>
        <v>0</v>
      </c>
      <c r="G59" s="120" t="str">
        <f t="shared" si="2"/>
        <v>    </v>
      </c>
      <c r="H59" s="121" t="str">
        <f t="shared" si="3"/>
        <v> </v>
      </c>
      <c r="I59" s="120"/>
      <c r="J59" s="121" t="str">
        <f t="shared" si="9"/>
        <v>      其他统计信息事务支出</v>
      </c>
      <c r="K59" s="113" t="str">
        <f t="shared" si="4"/>
        <v>  </v>
      </c>
      <c r="N59" s="122"/>
    </row>
    <row r="60" ht="15" customHeight="1" spans="1:14">
      <c r="A60" s="120" t="s">
        <v>223</v>
      </c>
      <c r="B60" s="119">
        <f>SUM(B61:B70)</f>
        <v>1137</v>
      </c>
      <c r="C60" s="119">
        <f t="shared" si="0"/>
        <v>1137</v>
      </c>
      <c r="D60" s="119">
        <f>SUM(D61:D70)</f>
        <v>0</v>
      </c>
      <c r="E60" s="120"/>
      <c r="F60" s="120">
        <f t="shared" si="1"/>
        <v>0</v>
      </c>
      <c r="G60" s="120" t="str">
        <f t="shared" si="2"/>
        <v>    </v>
      </c>
      <c r="H60" s="121" t="str">
        <f t="shared" si="3"/>
        <v>财</v>
      </c>
      <c r="I60" s="120" t="str">
        <f>A60</f>
        <v>    财政事务</v>
      </c>
      <c r="J60" s="121"/>
      <c r="K60" s="113" t="str">
        <f t="shared" si="4"/>
        <v/>
      </c>
      <c r="N60" s="122"/>
    </row>
    <row r="61" ht="15" customHeight="1" spans="1:14">
      <c r="A61" s="120" t="s">
        <v>187</v>
      </c>
      <c r="B61" s="119">
        <v>90</v>
      </c>
      <c r="C61" s="119">
        <f t="shared" si="0"/>
        <v>90</v>
      </c>
      <c r="D61" s="119"/>
      <c r="E61" s="120"/>
      <c r="F61" s="120">
        <f t="shared" si="1"/>
        <v>0</v>
      </c>
      <c r="G61" s="120" t="str">
        <f t="shared" si="2"/>
        <v>    </v>
      </c>
      <c r="H61" s="121" t="str">
        <f t="shared" si="3"/>
        <v> </v>
      </c>
      <c r="I61" s="120"/>
      <c r="J61" s="121" t="str">
        <f t="shared" ref="J61:J70" si="10">A61</f>
        <v>      行政运行</v>
      </c>
      <c r="K61" s="113" t="str">
        <f t="shared" si="4"/>
        <v>  </v>
      </c>
      <c r="N61" s="122"/>
    </row>
    <row r="62" ht="15" customHeight="1" spans="1:14">
      <c r="A62" s="120" t="s">
        <v>188</v>
      </c>
      <c r="B62" s="119">
        <v>179</v>
      </c>
      <c r="C62" s="119">
        <f t="shared" si="0"/>
        <v>179</v>
      </c>
      <c r="D62" s="119"/>
      <c r="E62" s="120"/>
      <c r="F62" s="120">
        <f t="shared" si="1"/>
        <v>0</v>
      </c>
      <c r="G62" s="120" t="str">
        <f t="shared" si="2"/>
        <v>    </v>
      </c>
      <c r="H62" s="121" t="str">
        <f t="shared" si="3"/>
        <v> </v>
      </c>
      <c r="I62" s="120"/>
      <c r="J62" s="121" t="str">
        <f t="shared" si="10"/>
        <v>      一般行政管理事务</v>
      </c>
      <c r="K62" s="113" t="str">
        <f t="shared" si="4"/>
        <v>  </v>
      </c>
      <c r="N62" s="122"/>
    </row>
    <row r="63" ht="15" customHeight="1" spans="1:14">
      <c r="A63" s="120" t="s">
        <v>189</v>
      </c>
      <c r="B63" s="119"/>
      <c r="C63" s="119"/>
      <c r="D63" s="119"/>
      <c r="E63" s="120"/>
      <c r="F63" s="120">
        <f t="shared" si="1"/>
        <v>0</v>
      </c>
      <c r="G63" s="120" t="str">
        <f t="shared" si="2"/>
        <v>    </v>
      </c>
      <c r="H63" s="121" t="str">
        <f t="shared" si="3"/>
        <v> </v>
      </c>
      <c r="I63" s="120"/>
      <c r="J63" s="121" t="str">
        <f t="shared" si="10"/>
        <v>      机关服务</v>
      </c>
      <c r="K63" s="113" t="str">
        <f t="shared" si="4"/>
        <v>  </v>
      </c>
      <c r="N63" s="122"/>
    </row>
    <row r="64" ht="15" customHeight="1" spans="1:14">
      <c r="A64" s="120" t="s">
        <v>224</v>
      </c>
      <c r="B64" s="119">
        <v>28</v>
      </c>
      <c r="C64" s="119">
        <f t="shared" si="0"/>
        <v>28</v>
      </c>
      <c r="D64" s="119"/>
      <c r="E64" s="120"/>
      <c r="F64" s="120">
        <f t="shared" si="1"/>
        <v>0</v>
      </c>
      <c r="G64" s="120" t="str">
        <f t="shared" si="2"/>
        <v>    </v>
      </c>
      <c r="H64" s="121" t="str">
        <f t="shared" si="3"/>
        <v> </v>
      </c>
      <c r="I64" s="120"/>
      <c r="J64" s="121" t="str">
        <f t="shared" si="10"/>
        <v>      预算改革业务</v>
      </c>
      <c r="K64" s="113" t="str">
        <f t="shared" si="4"/>
        <v>  </v>
      </c>
      <c r="N64" s="122"/>
    </row>
    <row r="65" ht="15" customHeight="1" spans="1:14">
      <c r="A65" s="120" t="s">
        <v>225</v>
      </c>
      <c r="B65" s="119">
        <v>77</v>
      </c>
      <c r="C65" s="119">
        <f t="shared" si="0"/>
        <v>77</v>
      </c>
      <c r="D65" s="119"/>
      <c r="E65" s="120"/>
      <c r="F65" s="120">
        <f t="shared" si="1"/>
        <v>0</v>
      </c>
      <c r="G65" s="120" t="str">
        <f t="shared" si="2"/>
        <v>    </v>
      </c>
      <c r="H65" s="121" t="str">
        <f t="shared" si="3"/>
        <v> </v>
      </c>
      <c r="I65" s="120"/>
      <c r="J65" s="121" t="str">
        <f t="shared" si="10"/>
        <v>      财政国库业务</v>
      </c>
      <c r="K65" s="113" t="str">
        <f t="shared" si="4"/>
        <v>  </v>
      </c>
      <c r="N65" s="122"/>
    </row>
    <row r="66" ht="15" customHeight="1" spans="1:14">
      <c r="A66" s="120" t="s">
        <v>226</v>
      </c>
      <c r="B66" s="119"/>
      <c r="C66" s="119"/>
      <c r="D66" s="119"/>
      <c r="E66" s="120"/>
      <c r="F66" s="120">
        <f t="shared" si="1"/>
        <v>0</v>
      </c>
      <c r="G66" s="120" t="str">
        <f t="shared" si="2"/>
        <v>    </v>
      </c>
      <c r="H66" s="121" t="str">
        <f t="shared" si="3"/>
        <v> </v>
      </c>
      <c r="I66" s="120"/>
      <c r="J66" s="121" t="str">
        <f t="shared" si="10"/>
        <v>      财政监察</v>
      </c>
      <c r="K66" s="113" t="str">
        <f t="shared" si="4"/>
        <v>  </v>
      </c>
      <c r="N66" s="122"/>
    </row>
    <row r="67" ht="15" customHeight="1" spans="1:14">
      <c r="A67" s="120" t="s">
        <v>227</v>
      </c>
      <c r="B67" s="119">
        <v>237</v>
      </c>
      <c r="C67" s="119">
        <f t="shared" si="0"/>
        <v>237</v>
      </c>
      <c r="D67" s="119"/>
      <c r="E67" s="120"/>
      <c r="F67" s="120">
        <f t="shared" si="1"/>
        <v>0</v>
      </c>
      <c r="G67" s="120" t="str">
        <f t="shared" si="2"/>
        <v>    </v>
      </c>
      <c r="H67" s="121" t="str">
        <f t="shared" si="3"/>
        <v> </v>
      </c>
      <c r="I67" s="120"/>
      <c r="J67" s="121" t="str">
        <f t="shared" si="10"/>
        <v>      信息化建设</v>
      </c>
      <c r="K67" s="113" t="str">
        <f t="shared" si="4"/>
        <v>  </v>
      </c>
      <c r="N67" s="122"/>
    </row>
    <row r="68" ht="15" customHeight="1" spans="1:14">
      <c r="A68" s="120" t="s">
        <v>228</v>
      </c>
      <c r="B68" s="119">
        <v>4</v>
      </c>
      <c r="C68" s="119">
        <f t="shared" si="0"/>
        <v>4</v>
      </c>
      <c r="D68" s="119"/>
      <c r="E68" s="120"/>
      <c r="F68" s="120">
        <f t="shared" si="1"/>
        <v>0</v>
      </c>
      <c r="G68" s="120" t="str">
        <f t="shared" si="2"/>
        <v>    </v>
      </c>
      <c r="H68" s="121" t="str">
        <f t="shared" si="3"/>
        <v> </v>
      </c>
      <c r="I68" s="120"/>
      <c r="J68" s="121" t="str">
        <f t="shared" si="10"/>
        <v>      财政委托业务支出</v>
      </c>
      <c r="K68" s="113" t="str">
        <f t="shared" si="4"/>
        <v>  </v>
      </c>
      <c r="N68" s="122"/>
    </row>
    <row r="69" ht="15" customHeight="1" spans="1:14">
      <c r="A69" s="120" t="s">
        <v>196</v>
      </c>
      <c r="B69" s="119">
        <v>522</v>
      </c>
      <c r="C69" s="119">
        <f t="shared" si="0"/>
        <v>522</v>
      </c>
      <c r="D69" s="119"/>
      <c r="E69" s="120"/>
      <c r="F69" s="120">
        <f t="shared" si="1"/>
        <v>0</v>
      </c>
      <c r="G69" s="120" t="str">
        <f t="shared" si="2"/>
        <v>    </v>
      </c>
      <c r="H69" s="121" t="str">
        <f t="shared" si="3"/>
        <v> </v>
      </c>
      <c r="I69" s="120"/>
      <c r="J69" s="121" t="str">
        <f t="shared" si="10"/>
        <v>      事业运行</v>
      </c>
      <c r="K69" s="113" t="str">
        <f t="shared" si="4"/>
        <v>  </v>
      </c>
      <c r="N69" s="122"/>
    </row>
    <row r="70" ht="15" customHeight="1" spans="1:14">
      <c r="A70" s="120" t="s">
        <v>229</v>
      </c>
      <c r="B70" s="119"/>
      <c r="C70" s="119"/>
      <c r="D70" s="119"/>
      <c r="E70" s="120"/>
      <c r="F70" s="120">
        <f t="shared" ref="F70:F133" si="11">B70-C70</f>
        <v>0</v>
      </c>
      <c r="G70" s="120" t="str">
        <f t="shared" si="2"/>
        <v>    </v>
      </c>
      <c r="H70" s="121" t="str">
        <f t="shared" si="3"/>
        <v> </v>
      </c>
      <c r="I70" s="120"/>
      <c r="J70" s="121" t="str">
        <f t="shared" si="10"/>
        <v>      其他财政事务支出</v>
      </c>
      <c r="K70" s="113" t="str">
        <f t="shared" si="4"/>
        <v>  </v>
      </c>
      <c r="N70" s="122"/>
    </row>
    <row r="71" ht="15" customHeight="1" spans="1:14">
      <c r="A71" s="120" t="s">
        <v>230</v>
      </c>
      <c r="B71" s="119">
        <f>SUM(B72:B78)</f>
        <v>445</v>
      </c>
      <c r="C71" s="119">
        <f>B71-D71</f>
        <v>445</v>
      </c>
      <c r="D71" s="119">
        <f>SUM(D72:D78)</f>
        <v>0</v>
      </c>
      <c r="E71" s="120"/>
      <c r="F71" s="120">
        <f t="shared" si="11"/>
        <v>0</v>
      </c>
      <c r="G71" s="120" t="str">
        <f t="shared" ref="G71:G134" si="12">LEFT(A71,4)</f>
        <v>    </v>
      </c>
      <c r="H71" s="121" t="str">
        <f t="shared" si="3"/>
        <v>税</v>
      </c>
      <c r="I71" s="120" t="str">
        <f>A71</f>
        <v>    税收事务</v>
      </c>
      <c r="J71" s="121"/>
      <c r="K71" s="113" t="str">
        <f t="shared" si="4"/>
        <v/>
      </c>
      <c r="N71" s="122"/>
    </row>
    <row r="72" ht="15" customHeight="1" spans="1:14">
      <c r="A72" s="120" t="s">
        <v>187</v>
      </c>
      <c r="B72" s="119"/>
      <c r="C72" s="119"/>
      <c r="D72" s="119"/>
      <c r="E72" s="120"/>
      <c r="F72" s="120">
        <f t="shared" si="11"/>
        <v>0</v>
      </c>
      <c r="G72" s="120" t="str">
        <f t="shared" si="12"/>
        <v>    </v>
      </c>
      <c r="H72" s="121" t="str">
        <f t="shared" ref="H72:H135" si="13">MID(A72,5,1)</f>
        <v> </v>
      </c>
      <c r="I72" s="120"/>
      <c r="J72" s="121" t="str">
        <f t="shared" ref="J72:J78" si="14">A72</f>
        <v>      行政运行</v>
      </c>
      <c r="K72" s="113" t="str">
        <f t="shared" ref="K72:K135" si="15">LEFT(J72,2)</f>
        <v>  </v>
      </c>
      <c r="N72" s="122"/>
    </row>
    <row r="73" ht="15" customHeight="1" spans="1:14">
      <c r="A73" s="120" t="s">
        <v>188</v>
      </c>
      <c r="B73" s="119"/>
      <c r="C73" s="119"/>
      <c r="D73" s="119"/>
      <c r="E73" s="120"/>
      <c r="F73" s="120">
        <f t="shared" si="11"/>
        <v>0</v>
      </c>
      <c r="G73" s="120" t="str">
        <f t="shared" si="12"/>
        <v>    </v>
      </c>
      <c r="H73" s="121" t="str">
        <f t="shared" si="13"/>
        <v> </v>
      </c>
      <c r="I73" s="120"/>
      <c r="J73" s="121" t="str">
        <f t="shared" si="14"/>
        <v>      一般行政管理事务</v>
      </c>
      <c r="K73" s="113" t="str">
        <f t="shared" si="15"/>
        <v>  </v>
      </c>
      <c r="N73" s="122"/>
    </row>
    <row r="74" ht="15" customHeight="1" spans="1:14">
      <c r="A74" s="120" t="s">
        <v>189</v>
      </c>
      <c r="B74" s="119"/>
      <c r="C74" s="119"/>
      <c r="D74" s="119"/>
      <c r="E74" s="120"/>
      <c r="F74" s="120">
        <f t="shared" si="11"/>
        <v>0</v>
      </c>
      <c r="G74" s="120" t="str">
        <f t="shared" si="12"/>
        <v>    </v>
      </c>
      <c r="H74" s="121" t="str">
        <f t="shared" si="13"/>
        <v> </v>
      </c>
      <c r="I74" s="120"/>
      <c r="J74" s="121" t="str">
        <f t="shared" si="14"/>
        <v>      机关服务</v>
      </c>
      <c r="K74" s="113" t="str">
        <f t="shared" si="15"/>
        <v>  </v>
      </c>
      <c r="N74" s="122"/>
    </row>
    <row r="75" ht="15" customHeight="1" spans="1:14">
      <c r="A75" s="120" t="s">
        <v>227</v>
      </c>
      <c r="B75" s="119"/>
      <c r="C75" s="119"/>
      <c r="D75" s="119"/>
      <c r="E75" s="120"/>
      <c r="F75" s="120">
        <f t="shared" si="11"/>
        <v>0</v>
      </c>
      <c r="G75" s="120" t="str">
        <f t="shared" si="12"/>
        <v>    </v>
      </c>
      <c r="H75" s="121" t="str">
        <f t="shared" si="13"/>
        <v> </v>
      </c>
      <c r="I75" s="120"/>
      <c r="J75" s="121" t="str">
        <f t="shared" si="14"/>
        <v>      信息化建设</v>
      </c>
      <c r="K75" s="113" t="str">
        <f t="shared" si="15"/>
        <v>  </v>
      </c>
      <c r="N75" s="122"/>
    </row>
    <row r="76" ht="15" customHeight="1" spans="1:14">
      <c r="A76" s="120" t="s">
        <v>231</v>
      </c>
      <c r="B76" s="119">
        <v>445</v>
      </c>
      <c r="C76" s="119">
        <f>B76-D76</f>
        <v>445</v>
      </c>
      <c r="D76" s="119"/>
      <c r="E76" s="120"/>
      <c r="F76" s="120">
        <f t="shared" si="11"/>
        <v>0</v>
      </c>
      <c r="G76" s="120" t="str">
        <f t="shared" si="12"/>
        <v>    </v>
      </c>
      <c r="H76" s="121" t="str">
        <f t="shared" si="13"/>
        <v> </v>
      </c>
      <c r="I76" s="120"/>
      <c r="J76" s="121" t="str">
        <f t="shared" si="14"/>
        <v>      税收业务</v>
      </c>
      <c r="K76" s="113" t="str">
        <f t="shared" si="15"/>
        <v>  </v>
      </c>
      <c r="N76" s="122"/>
    </row>
    <row r="77" ht="15" customHeight="1" spans="1:14">
      <c r="A77" s="120" t="s">
        <v>196</v>
      </c>
      <c r="B77" s="119"/>
      <c r="C77" s="119"/>
      <c r="D77" s="119"/>
      <c r="E77" s="120"/>
      <c r="F77" s="120">
        <f t="shared" si="11"/>
        <v>0</v>
      </c>
      <c r="G77" s="120" t="str">
        <f t="shared" si="12"/>
        <v>    </v>
      </c>
      <c r="H77" s="121" t="str">
        <f t="shared" si="13"/>
        <v> </v>
      </c>
      <c r="I77" s="120"/>
      <c r="J77" s="121" t="str">
        <f t="shared" si="14"/>
        <v>      事业运行</v>
      </c>
      <c r="K77" s="113" t="str">
        <f t="shared" si="15"/>
        <v>  </v>
      </c>
      <c r="N77" s="122"/>
    </row>
    <row r="78" ht="15" customHeight="1" spans="1:14">
      <c r="A78" s="120" t="s">
        <v>232</v>
      </c>
      <c r="B78" s="119"/>
      <c r="C78" s="119"/>
      <c r="D78" s="119"/>
      <c r="E78" s="120"/>
      <c r="F78" s="120">
        <f t="shared" si="11"/>
        <v>0</v>
      </c>
      <c r="G78" s="120" t="str">
        <f t="shared" si="12"/>
        <v>    </v>
      </c>
      <c r="H78" s="121" t="str">
        <f t="shared" si="13"/>
        <v> </v>
      </c>
      <c r="I78" s="120"/>
      <c r="J78" s="121" t="str">
        <f t="shared" si="14"/>
        <v>      其他税收事务支出</v>
      </c>
      <c r="K78" s="113" t="str">
        <f t="shared" si="15"/>
        <v>  </v>
      </c>
      <c r="N78" s="122"/>
    </row>
    <row r="79" ht="15" customHeight="1" spans="1:14">
      <c r="A79" s="120" t="s">
        <v>233</v>
      </c>
      <c r="B79" s="119">
        <f>SUM(B80:B87)</f>
        <v>421</v>
      </c>
      <c r="C79" s="119">
        <f>B79-D79</f>
        <v>421</v>
      </c>
      <c r="D79" s="119">
        <f>SUM(D80:D87)</f>
        <v>0</v>
      </c>
      <c r="E79" s="120"/>
      <c r="F79" s="120">
        <f t="shared" si="11"/>
        <v>0</v>
      </c>
      <c r="G79" s="120" t="str">
        <f t="shared" si="12"/>
        <v>    </v>
      </c>
      <c r="H79" s="121" t="str">
        <f t="shared" si="13"/>
        <v>审</v>
      </c>
      <c r="I79" s="120" t="str">
        <f>A79</f>
        <v>    审计事务</v>
      </c>
      <c r="J79" s="121"/>
      <c r="K79" s="113" t="str">
        <f t="shared" si="15"/>
        <v/>
      </c>
      <c r="N79" s="122"/>
    </row>
    <row r="80" ht="15" customHeight="1" spans="1:14">
      <c r="A80" s="120" t="s">
        <v>187</v>
      </c>
      <c r="B80" s="119">
        <v>86</v>
      </c>
      <c r="C80" s="119">
        <f>B80-D80</f>
        <v>86</v>
      </c>
      <c r="D80" s="119"/>
      <c r="E80" s="120"/>
      <c r="F80" s="120">
        <f t="shared" si="11"/>
        <v>0</v>
      </c>
      <c r="G80" s="120" t="str">
        <f t="shared" si="12"/>
        <v>    </v>
      </c>
      <c r="H80" s="121" t="str">
        <f t="shared" si="13"/>
        <v> </v>
      </c>
      <c r="I80" s="120"/>
      <c r="J80" s="121" t="str">
        <f t="shared" ref="J80:J87" si="16">A80</f>
        <v>      行政运行</v>
      </c>
      <c r="K80" s="113" t="str">
        <f t="shared" si="15"/>
        <v>  </v>
      </c>
      <c r="N80" s="122"/>
    </row>
    <row r="81" ht="15" customHeight="1" spans="1:14">
      <c r="A81" s="120" t="s">
        <v>188</v>
      </c>
      <c r="B81" s="119">
        <v>7</v>
      </c>
      <c r="C81" s="119">
        <f>B81-D81</f>
        <v>7</v>
      </c>
      <c r="D81" s="119"/>
      <c r="E81" s="120"/>
      <c r="F81" s="120">
        <f t="shared" si="11"/>
        <v>0</v>
      </c>
      <c r="G81" s="120" t="str">
        <f t="shared" si="12"/>
        <v>    </v>
      </c>
      <c r="H81" s="121" t="str">
        <f t="shared" si="13"/>
        <v> </v>
      </c>
      <c r="I81" s="120"/>
      <c r="J81" s="121" t="str">
        <f t="shared" si="16"/>
        <v>      一般行政管理事务</v>
      </c>
      <c r="K81" s="113" t="str">
        <f t="shared" si="15"/>
        <v>  </v>
      </c>
      <c r="N81" s="122"/>
    </row>
    <row r="82" ht="15" customHeight="1" spans="1:14">
      <c r="A82" s="120" t="s">
        <v>189</v>
      </c>
      <c r="B82" s="119"/>
      <c r="C82" s="119"/>
      <c r="D82" s="119"/>
      <c r="E82" s="120"/>
      <c r="F82" s="120">
        <f t="shared" si="11"/>
        <v>0</v>
      </c>
      <c r="G82" s="120" t="str">
        <f t="shared" si="12"/>
        <v>    </v>
      </c>
      <c r="H82" s="121" t="str">
        <f t="shared" si="13"/>
        <v> </v>
      </c>
      <c r="I82" s="120"/>
      <c r="J82" s="121" t="str">
        <f t="shared" si="16"/>
        <v>      机关服务</v>
      </c>
      <c r="K82" s="113" t="str">
        <f t="shared" si="15"/>
        <v>  </v>
      </c>
      <c r="N82" s="122"/>
    </row>
    <row r="83" ht="15" customHeight="1" spans="1:14">
      <c r="A83" s="120" t="s">
        <v>234</v>
      </c>
      <c r="B83" s="119">
        <v>158</v>
      </c>
      <c r="C83" s="119">
        <f>B83-D83</f>
        <v>158</v>
      </c>
      <c r="D83" s="119"/>
      <c r="E83" s="120"/>
      <c r="F83" s="120">
        <f t="shared" si="11"/>
        <v>0</v>
      </c>
      <c r="G83" s="120" t="str">
        <f t="shared" si="12"/>
        <v>    </v>
      </c>
      <c r="H83" s="121" t="str">
        <f t="shared" si="13"/>
        <v> </v>
      </c>
      <c r="I83" s="120"/>
      <c r="J83" s="121" t="str">
        <f t="shared" si="16"/>
        <v>      审计业务</v>
      </c>
      <c r="K83" s="113" t="str">
        <f t="shared" si="15"/>
        <v>  </v>
      </c>
      <c r="N83" s="122"/>
    </row>
    <row r="84" ht="15" customHeight="1" spans="1:14">
      <c r="A84" s="120" t="s">
        <v>235</v>
      </c>
      <c r="B84" s="119"/>
      <c r="C84" s="119"/>
      <c r="D84" s="119"/>
      <c r="E84" s="120"/>
      <c r="F84" s="120">
        <f t="shared" si="11"/>
        <v>0</v>
      </c>
      <c r="G84" s="120" t="str">
        <f t="shared" si="12"/>
        <v>    </v>
      </c>
      <c r="H84" s="121" t="str">
        <f t="shared" si="13"/>
        <v> </v>
      </c>
      <c r="I84" s="120"/>
      <c r="J84" s="121" t="str">
        <f t="shared" si="16"/>
        <v>      审计管理</v>
      </c>
      <c r="K84" s="113" t="str">
        <f t="shared" si="15"/>
        <v>  </v>
      </c>
      <c r="N84" s="122"/>
    </row>
    <row r="85" ht="15" customHeight="1" spans="1:14">
      <c r="A85" s="120" t="s">
        <v>227</v>
      </c>
      <c r="B85" s="119"/>
      <c r="C85" s="119"/>
      <c r="D85" s="119"/>
      <c r="E85" s="120"/>
      <c r="F85" s="120">
        <f t="shared" si="11"/>
        <v>0</v>
      </c>
      <c r="G85" s="120" t="str">
        <f t="shared" si="12"/>
        <v>    </v>
      </c>
      <c r="H85" s="121" t="str">
        <f t="shared" si="13"/>
        <v> </v>
      </c>
      <c r="I85" s="120"/>
      <c r="J85" s="121" t="str">
        <f t="shared" si="16"/>
        <v>      信息化建设</v>
      </c>
      <c r="K85" s="113" t="str">
        <f t="shared" si="15"/>
        <v>  </v>
      </c>
      <c r="N85" s="122"/>
    </row>
    <row r="86" ht="15" customHeight="1" spans="1:14">
      <c r="A86" s="120" t="s">
        <v>196</v>
      </c>
      <c r="B86" s="119">
        <v>147</v>
      </c>
      <c r="C86" s="119">
        <f>B86-D86</f>
        <v>147</v>
      </c>
      <c r="D86" s="119"/>
      <c r="E86" s="120"/>
      <c r="F86" s="120">
        <f t="shared" si="11"/>
        <v>0</v>
      </c>
      <c r="G86" s="120" t="str">
        <f t="shared" si="12"/>
        <v>    </v>
      </c>
      <c r="H86" s="121" t="str">
        <f t="shared" si="13"/>
        <v> </v>
      </c>
      <c r="I86" s="120"/>
      <c r="J86" s="121" t="str">
        <f t="shared" si="16"/>
        <v>      事业运行</v>
      </c>
      <c r="K86" s="113" t="str">
        <f t="shared" si="15"/>
        <v>  </v>
      </c>
      <c r="N86" s="122"/>
    </row>
    <row r="87" ht="15" customHeight="1" spans="1:14">
      <c r="A87" s="120" t="s">
        <v>236</v>
      </c>
      <c r="B87" s="119">
        <v>23</v>
      </c>
      <c r="C87" s="119">
        <f>B87-D87</f>
        <v>23</v>
      </c>
      <c r="D87" s="119"/>
      <c r="E87" s="120"/>
      <c r="F87" s="120">
        <f t="shared" si="11"/>
        <v>0</v>
      </c>
      <c r="G87" s="120" t="str">
        <f t="shared" si="12"/>
        <v>    </v>
      </c>
      <c r="H87" s="121" t="str">
        <f t="shared" si="13"/>
        <v> </v>
      </c>
      <c r="I87" s="120"/>
      <c r="J87" s="121" t="str">
        <f t="shared" si="16"/>
        <v>      其他审计事务支出</v>
      </c>
      <c r="K87" s="113" t="str">
        <f t="shared" si="15"/>
        <v>  </v>
      </c>
      <c r="N87" s="122"/>
    </row>
    <row r="88" ht="15" customHeight="1" spans="1:14">
      <c r="A88" s="120" t="s">
        <v>237</v>
      </c>
      <c r="B88" s="119"/>
      <c r="C88" s="119"/>
      <c r="D88" s="119"/>
      <c r="E88" s="120"/>
      <c r="F88" s="120">
        <f t="shared" si="11"/>
        <v>0</v>
      </c>
      <c r="G88" s="120" t="str">
        <f t="shared" si="12"/>
        <v>    </v>
      </c>
      <c r="H88" s="121" t="str">
        <f t="shared" si="13"/>
        <v>海</v>
      </c>
      <c r="I88" s="120" t="str">
        <f>A88</f>
        <v>    海关事务</v>
      </c>
      <c r="J88" s="121"/>
      <c r="K88" s="113" t="str">
        <f t="shared" si="15"/>
        <v/>
      </c>
      <c r="N88" s="122"/>
    </row>
    <row r="89" ht="15" customHeight="1" spans="1:14">
      <c r="A89" s="120" t="s">
        <v>187</v>
      </c>
      <c r="B89" s="119"/>
      <c r="C89" s="119"/>
      <c r="D89" s="119"/>
      <c r="E89" s="120"/>
      <c r="F89" s="120">
        <f t="shared" si="11"/>
        <v>0</v>
      </c>
      <c r="G89" s="120" t="str">
        <f t="shared" si="12"/>
        <v>    </v>
      </c>
      <c r="H89" s="121" t="str">
        <f t="shared" si="13"/>
        <v> </v>
      </c>
      <c r="I89" s="120"/>
      <c r="J89" s="121" t="str">
        <f t="shared" ref="J89:J100" si="17">A89</f>
        <v>      行政运行</v>
      </c>
      <c r="K89" s="113" t="str">
        <f t="shared" si="15"/>
        <v>  </v>
      </c>
      <c r="N89" s="122"/>
    </row>
    <row r="90" ht="15" customHeight="1" spans="1:14">
      <c r="A90" s="120" t="s">
        <v>188</v>
      </c>
      <c r="B90" s="119"/>
      <c r="C90" s="119"/>
      <c r="D90" s="119"/>
      <c r="E90" s="120"/>
      <c r="F90" s="120">
        <f t="shared" si="11"/>
        <v>0</v>
      </c>
      <c r="G90" s="120" t="str">
        <f t="shared" si="12"/>
        <v>    </v>
      </c>
      <c r="H90" s="121" t="str">
        <f t="shared" si="13"/>
        <v> </v>
      </c>
      <c r="I90" s="120"/>
      <c r="J90" s="121" t="str">
        <f t="shared" si="17"/>
        <v>      一般行政管理事务</v>
      </c>
      <c r="K90" s="113" t="str">
        <f t="shared" si="15"/>
        <v>  </v>
      </c>
      <c r="N90" s="122"/>
    </row>
    <row r="91" ht="15" customHeight="1" spans="1:14">
      <c r="A91" s="120" t="s">
        <v>189</v>
      </c>
      <c r="B91" s="119"/>
      <c r="C91" s="119"/>
      <c r="D91" s="119"/>
      <c r="E91" s="120"/>
      <c r="F91" s="120">
        <f t="shared" si="11"/>
        <v>0</v>
      </c>
      <c r="G91" s="120" t="str">
        <f t="shared" si="12"/>
        <v>    </v>
      </c>
      <c r="H91" s="121" t="str">
        <f t="shared" si="13"/>
        <v> </v>
      </c>
      <c r="I91" s="120"/>
      <c r="J91" s="121" t="str">
        <f t="shared" si="17"/>
        <v>      机关服务</v>
      </c>
      <c r="K91" s="113" t="str">
        <f t="shared" si="15"/>
        <v>  </v>
      </c>
      <c r="N91" s="122"/>
    </row>
    <row r="92" ht="15" customHeight="1" spans="1:14">
      <c r="A92" s="120" t="s">
        <v>238</v>
      </c>
      <c r="B92" s="119"/>
      <c r="C92" s="119"/>
      <c r="D92" s="119"/>
      <c r="E92" s="120"/>
      <c r="F92" s="120">
        <f t="shared" si="11"/>
        <v>0</v>
      </c>
      <c r="G92" s="120" t="str">
        <f t="shared" si="12"/>
        <v>    </v>
      </c>
      <c r="H92" s="121" t="str">
        <f t="shared" si="13"/>
        <v> </v>
      </c>
      <c r="I92" s="120"/>
      <c r="J92" s="121" t="str">
        <f t="shared" si="17"/>
        <v>      缉私办案</v>
      </c>
      <c r="K92" s="113" t="str">
        <f t="shared" si="15"/>
        <v>  </v>
      </c>
      <c r="N92" s="122"/>
    </row>
    <row r="93" ht="15" customHeight="1" spans="1:14">
      <c r="A93" s="120" t="s">
        <v>239</v>
      </c>
      <c r="B93" s="119"/>
      <c r="C93" s="119"/>
      <c r="D93" s="119"/>
      <c r="E93" s="120"/>
      <c r="F93" s="120">
        <f t="shared" si="11"/>
        <v>0</v>
      </c>
      <c r="G93" s="120" t="str">
        <f t="shared" si="12"/>
        <v>    </v>
      </c>
      <c r="H93" s="121" t="str">
        <f t="shared" si="13"/>
        <v> </v>
      </c>
      <c r="I93" s="120"/>
      <c r="J93" s="121" t="str">
        <f t="shared" si="17"/>
        <v>      口岸管理</v>
      </c>
      <c r="K93" s="113" t="str">
        <f t="shared" si="15"/>
        <v>  </v>
      </c>
      <c r="N93" s="122"/>
    </row>
    <row r="94" ht="15" customHeight="1" spans="1:14">
      <c r="A94" s="120" t="s">
        <v>227</v>
      </c>
      <c r="B94" s="119"/>
      <c r="C94" s="119"/>
      <c r="D94" s="119"/>
      <c r="E94" s="120"/>
      <c r="F94" s="120">
        <f t="shared" si="11"/>
        <v>0</v>
      </c>
      <c r="G94" s="120" t="str">
        <f t="shared" si="12"/>
        <v>    </v>
      </c>
      <c r="H94" s="121" t="str">
        <f t="shared" si="13"/>
        <v> </v>
      </c>
      <c r="I94" s="120"/>
      <c r="J94" s="121" t="str">
        <f t="shared" si="17"/>
        <v>      信息化建设</v>
      </c>
      <c r="K94" s="113" t="str">
        <f t="shared" si="15"/>
        <v>  </v>
      </c>
      <c r="N94" s="122"/>
    </row>
    <row r="95" ht="15" customHeight="1" spans="1:14">
      <c r="A95" s="120" t="s">
        <v>240</v>
      </c>
      <c r="B95" s="119"/>
      <c r="C95" s="119"/>
      <c r="D95" s="119"/>
      <c r="E95" s="120"/>
      <c r="F95" s="120">
        <f t="shared" si="11"/>
        <v>0</v>
      </c>
      <c r="G95" s="120" t="str">
        <f t="shared" si="12"/>
        <v>    </v>
      </c>
      <c r="H95" s="121" t="str">
        <f t="shared" si="13"/>
        <v> </v>
      </c>
      <c r="I95" s="120"/>
      <c r="J95" s="121" t="str">
        <f t="shared" si="17"/>
        <v>      海关关务</v>
      </c>
      <c r="K95" s="113" t="str">
        <f t="shared" si="15"/>
        <v>  </v>
      </c>
      <c r="N95" s="122"/>
    </row>
    <row r="96" ht="15" customHeight="1" spans="1:14">
      <c r="A96" s="120" t="s">
        <v>241</v>
      </c>
      <c r="B96" s="119"/>
      <c r="C96" s="119"/>
      <c r="D96" s="119"/>
      <c r="E96" s="120"/>
      <c r="F96" s="120">
        <f t="shared" si="11"/>
        <v>0</v>
      </c>
      <c r="G96" s="120" t="str">
        <f t="shared" si="12"/>
        <v>    </v>
      </c>
      <c r="H96" s="121" t="str">
        <f t="shared" si="13"/>
        <v> </v>
      </c>
      <c r="I96" s="120"/>
      <c r="J96" s="121" t="str">
        <f t="shared" si="17"/>
        <v>      关税征管</v>
      </c>
      <c r="K96" s="113" t="str">
        <f t="shared" si="15"/>
        <v>  </v>
      </c>
      <c r="N96" s="122"/>
    </row>
    <row r="97" ht="15" customHeight="1" spans="1:14">
      <c r="A97" s="120" t="s">
        <v>242</v>
      </c>
      <c r="B97" s="119"/>
      <c r="C97" s="119"/>
      <c r="D97" s="119"/>
      <c r="E97" s="120"/>
      <c r="F97" s="120">
        <f t="shared" si="11"/>
        <v>0</v>
      </c>
      <c r="G97" s="120" t="str">
        <f t="shared" si="12"/>
        <v>    </v>
      </c>
      <c r="H97" s="121" t="str">
        <f t="shared" si="13"/>
        <v> </v>
      </c>
      <c r="I97" s="120"/>
      <c r="J97" s="121" t="str">
        <f t="shared" si="17"/>
        <v>      海关监管</v>
      </c>
      <c r="K97" s="113" t="str">
        <f t="shared" si="15"/>
        <v>  </v>
      </c>
      <c r="N97" s="122"/>
    </row>
    <row r="98" ht="15" customHeight="1" spans="1:14">
      <c r="A98" s="120" t="s">
        <v>243</v>
      </c>
      <c r="B98" s="119"/>
      <c r="C98" s="119"/>
      <c r="D98" s="119"/>
      <c r="E98" s="120"/>
      <c r="F98" s="120">
        <f t="shared" si="11"/>
        <v>0</v>
      </c>
      <c r="G98" s="120" t="str">
        <f t="shared" si="12"/>
        <v>    </v>
      </c>
      <c r="H98" s="121" t="str">
        <f t="shared" si="13"/>
        <v> </v>
      </c>
      <c r="I98" s="120"/>
      <c r="J98" s="121" t="str">
        <f t="shared" si="17"/>
        <v>      检验检疫</v>
      </c>
      <c r="K98" s="113" t="str">
        <f t="shared" si="15"/>
        <v>  </v>
      </c>
      <c r="N98" s="122"/>
    </row>
    <row r="99" ht="15" customHeight="1" spans="1:14">
      <c r="A99" s="120" t="s">
        <v>196</v>
      </c>
      <c r="B99" s="119"/>
      <c r="C99" s="119"/>
      <c r="D99" s="119"/>
      <c r="E99" s="120"/>
      <c r="F99" s="120">
        <f t="shared" si="11"/>
        <v>0</v>
      </c>
      <c r="G99" s="120" t="str">
        <f t="shared" si="12"/>
        <v>    </v>
      </c>
      <c r="H99" s="121" t="str">
        <f t="shared" si="13"/>
        <v> </v>
      </c>
      <c r="I99" s="120"/>
      <c r="J99" s="121" t="str">
        <f t="shared" si="17"/>
        <v>      事业运行</v>
      </c>
      <c r="K99" s="113" t="str">
        <f t="shared" si="15"/>
        <v>  </v>
      </c>
      <c r="N99" s="122"/>
    </row>
    <row r="100" ht="15" customHeight="1" spans="1:14">
      <c r="A100" s="120" t="s">
        <v>244</v>
      </c>
      <c r="B100" s="119"/>
      <c r="C100" s="119"/>
      <c r="D100" s="119"/>
      <c r="E100" s="120"/>
      <c r="F100" s="120">
        <f t="shared" si="11"/>
        <v>0</v>
      </c>
      <c r="G100" s="120" t="str">
        <f t="shared" si="12"/>
        <v>    </v>
      </c>
      <c r="H100" s="121" t="str">
        <f t="shared" si="13"/>
        <v> </v>
      </c>
      <c r="I100" s="120"/>
      <c r="J100" s="121" t="str">
        <f t="shared" si="17"/>
        <v>      其他海关事务支出</v>
      </c>
      <c r="K100" s="113" t="str">
        <f t="shared" si="15"/>
        <v>  </v>
      </c>
      <c r="N100" s="122"/>
    </row>
    <row r="101" ht="15" customHeight="1" spans="1:14">
      <c r="A101" s="120" t="s">
        <v>245</v>
      </c>
      <c r="B101" s="119">
        <f>SUM(B102:B109)</f>
        <v>1257</v>
      </c>
      <c r="C101" s="119">
        <f>B101-D101</f>
        <v>1257</v>
      </c>
      <c r="D101" s="119">
        <f>SUM(D102:D109)</f>
        <v>0</v>
      </c>
      <c r="E101" s="120"/>
      <c r="F101" s="120">
        <f t="shared" si="11"/>
        <v>0</v>
      </c>
      <c r="G101" s="120" t="str">
        <f t="shared" si="12"/>
        <v>    </v>
      </c>
      <c r="H101" s="121" t="str">
        <f t="shared" si="13"/>
        <v>纪</v>
      </c>
      <c r="I101" s="120" t="str">
        <f>A101</f>
        <v>    纪检监察事务</v>
      </c>
      <c r="J101" s="121"/>
      <c r="K101" s="113" t="str">
        <f t="shared" si="15"/>
        <v/>
      </c>
      <c r="N101" s="122"/>
    </row>
    <row r="102" ht="15" customHeight="1" spans="1:14">
      <c r="A102" s="120" t="s">
        <v>187</v>
      </c>
      <c r="B102" s="119">
        <v>805</v>
      </c>
      <c r="C102" s="119">
        <f>B102-D102</f>
        <v>805</v>
      </c>
      <c r="D102" s="119"/>
      <c r="E102" s="120"/>
      <c r="F102" s="120">
        <f t="shared" si="11"/>
        <v>0</v>
      </c>
      <c r="G102" s="120" t="str">
        <f t="shared" si="12"/>
        <v>    </v>
      </c>
      <c r="H102" s="121" t="str">
        <f t="shared" si="13"/>
        <v> </v>
      </c>
      <c r="I102" s="120"/>
      <c r="J102" s="121" t="str">
        <f t="shared" ref="J102:J109" si="18">A102</f>
        <v>      行政运行</v>
      </c>
      <c r="K102" s="113" t="str">
        <f t="shared" si="15"/>
        <v>  </v>
      </c>
      <c r="N102" s="122"/>
    </row>
    <row r="103" ht="15" customHeight="1" spans="1:14">
      <c r="A103" s="120" t="s">
        <v>188</v>
      </c>
      <c r="B103" s="119">
        <v>104</v>
      </c>
      <c r="C103" s="119">
        <f>B103-D103</f>
        <v>104</v>
      </c>
      <c r="D103" s="119"/>
      <c r="E103" s="120"/>
      <c r="F103" s="120">
        <f t="shared" si="11"/>
        <v>0</v>
      </c>
      <c r="G103" s="120" t="str">
        <f t="shared" si="12"/>
        <v>    </v>
      </c>
      <c r="H103" s="121" t="str">
        <f t="shared" si="13"/>
        <v> </v>
      </c>
      <c r="I103" s="120"/>
      <c r="J103" s="121" t="str">
        <f t="shared" si="18"/>
        <v>      一般行政管理事务</v>
      </c>
      <c r="K103" s="113" t="str">
        <f t="shared" si="15"/>
        <v>  </v>
      </c>
      <c r="N103" s="122"/>
    </row>
    <row r="104" ht="15" customHeight="1" spans="1:14">
      <c r="A104" s="120" t="s">
        <v>189</v>
      </c>
      <c r="B104" s="119"/>
      <c r="C104" s="119"/>
      <c r="D104" s="119"/>
      <c r="E104" s="120"/>
      <c r="F104" s="120">
        <f t="shared" si="11"/>
        <v>0</v>
      </c>
      <c r="G104" s="120" t="str">
        <f t="shared" si="12"/>
        <v>    </v>
      </c>
      <c r="H104" s="121" t="str">
        <f t="shared" si="13"/>
        <v> </v>
      </c>
      <c r="I104" s="120"/>
      <c r="J104" s="121" t="str">
        <f t="shared" si="18"/>
        <v>      机关服务</v>
      </c>
      <c r="K104" s="113" t="str">
        <f t="shared" si="15"/>
        <v>  </v>
      </c>
      <c r="N104" s="122"/>
    </row>
    <row r="105" ht="15" customHeight="1" spans="1:14">
      <c r="A105" s="120" t="s">
        <v>246</v>
      </c>
      <c r="B105" s="119">
        <v>14</v>
      </c>
      <c r="C105" s="119">
        <f>B105-D105</f>
        <v>14</v>
      </c>
      <c r="D105" s="119"/>
      <c r="E105" s="120"/>
      <c r="F105" s="120">
        <f t="shared" si="11"/>
        <v>0</v>
      </c>
      <c r="G105" s="120" t="str">
        <f t="shared" si="12"/>
        <v>    </v>
      </c>
      <c r="H105" s="121" t="str">
        <f t="shared" si="13"/>
        <v> </v>
      </c>
      <c r="I105" s="120"/>
      <c r="J105" s="121" t="str">
        <f t="shared" si="18"/>
        <v>      大案要案查处</v>
      </c>
      <c r="K105" s="113" t="str">
        <f t="shared" si="15"/>
        <v>  </v>
      </c>
      <c r="N105" s="122"/>
    </row>
    <row r="106" ht="15" customHeight="1" spans="1:14">
      <c r="A106" s="120" t="s">
        <v>247</v>
      </c>
      <c r="B106" s="119"/>
      <c r="C106" s="119"/>
      <c r="D106" s="119"/>
      <c r="E106" s="120"/>
      <c r="F106" s="120">
        <f t="shared" si="11"/>
        <v>0</v>
      </c>
      <c r="G106" s="120" t="str">
        <f t="shared" si="12"/>
        <v>    </v>
      </c>
      <c r="H106" s="121" t="str">
        <f t="shared" si="13"/>
        <v> </v>
      </c>
      <c r="I106" s="120"/>
      <c r="J106" s="121" t="str">
        <f t="shared" si="18"/>
        <v>      派驻派出机构</v>
      </c>
      <c r="K106" s="113" t="str">
        <f t="shared" si="15"/>
        <v>  </v>
      </c>
      <c r="N106" s="122"/>
    </row>
    <row r="107" ht="15" customHeight="1" spans="1:14">
      <c r="A107" s="120" t="s">
        <v>248</v>
      </c>
      <c r="B107" s="119">
        <v>85</v>
      </c>
      <c r="C107" s="119">
        <f>B107-D107</f>
        <v>85</v>
      </c>
      <c r="D107" s="119"/>
      <c r="E107" s="120"/>
      <c r="F107" s="120">
        <f t="shared" si="11"/>
        <v>0</v>
      </c>
      <c r="G107" s="120" t="str">
        <f t="shared" si="12"/>
        <v>    </v>
      </c>
      <c r="H107" s="121" t="str">
        <f t="shared" si="13"/>
        <v> </v>
      </c>
      <c r="I107" s="120"/>
      <c r="J107" s="121" t="str">
        <f t="shared" si="18"/>
        <v>      巡视工作</v>
      </c>
      <c r="K107" s="113" t="str">
        <f t="shared" si="15"/>
        <v>  </v>
      </c>
      <c r="N107" s="122"/>
    </row>
    <row r="108" ht="15" customHeight="1" spans="1:14">
      <c r="A108" s="120" t="s">
        <v>196</v>
      </c>
      <c r="B108" s="119">
        <v>249</v>
      </c>
      <c r="C108" s="119">
        <f>B108-D108</f>
        <v>249</v>
      </c>
      <c r="D108" s="119"/>
      <c r="E108" s="120"/>
      <c r="F108" s="120">
        <f t="shared" si="11"/>
        <v>0</v>
      </c>
      <c r="G108" s="120" t="str">
        <f t="shared" si="12"/>
        <v>    </v>
      </c>
      <c r="H108" s="121" t="str">
        <f t="shared" si="13"/>
        <v> </v>
      </c>
      <c r="I108" s="120"/>
      <c r="J108" s="121" t="str">
        <f t="shared" si="18"/>
        <v>      事业运行</v>
      </c>
      <c r="K108" s="113" t="str">
        <f t="shared" si="15"/>
        <v>  </v>
      </c>
      <c r="N108" s="122"/>
    </row>
    <row r="109" ht="15" customHeight="1" spans="1:14">
      <c r="A109" s="120" t="s">
        <v>249</v>
      </c>
      <c r="B109" s="119"/>
      <c r="C109" s="119"/>
      <c r="D109" s="119"/>
      <c r="E109" s="120"/>
      <c r="F109" s="120">
        <f t="shared" si="11"/>
        <v>0</v>
      </c>
      <c r="G109" s="120" t="str">
        <f t="shared" si="12"/>
        <v>    </v>
      </c>
      <c r="H109" s="121" t="str">
        <f t="shared" si="13"/>
        <v> </v>
      </c>
      <c r="I109" s="120"/>
      <c r="J109" s="121" t="str">
        <f t="shared" si="18"/>
        <v>      其他纪检监察事务支出</v>
      </c>
      <c r="K109" s="113" t="str">
        <f t="shared" si="15"/>
        <v>  </v>
      </c>
      <c r="N109" s="122"/>
    </row>
    <row r="110" ht="15" customHeight="1" spans="1:14">
      <c r="A110" s="120" t="s">
        <v>250</v>
      </c>
      <c r="B110" s="119">
        <f>SUM(B111:B120)</f>
        <v>118</v>
      </c>
      <c r="C110" s="119">
        <f>B110-D110</f>
        <v>118</v>
      </c>
      <c r="D110" s="119">
        <f>SUM(D111:D120)</f>
        <v>0</v>
      </c>
      <c r="E110" s="120"/>
      <c r="F110" s="120">
        <f t="shared" si="11"/>
        <v>0</v>
      </c>
      <c r="G110" s="120" t="str">
        <f t="shared" si="12"/>
        <v>    </v>
      </c>
      <c r="H110" s="121" t="str">
        <f t="shared" si="13"/>
        <v>商</v>
      </c>
      <c r="I110" s="120" t="str">
        <f>A110</f>
        <v>    商贸事务</v>
      </c>
      <c r="J110" s="121"/>
      <c r="K110" s="113" t="str">
        <f t="shared" si="15"/>
        <v/>
      </c>
      <c r="N110" s="122"/>
    </row>
    <row r="111" ht="15" customHeight="1" spans="1:14">
      <c r="A111" s="120" t="s">
        <v>187</v>
      </c>
      <c r="B111" s="119"/>
      <c r="C111" s="119"/>
      <c r="D111" s="119"/>
      <c r="E111" s="120"/>
      <c r="F111" s="120">
        <f t="shared" si="11"/>
        <v>0</v>
      </c>
      <c r="G111" s="120" t="str">
        <f t="shared" si="12"/>
        <v>    </v>
      </c>
      <c r="H111" s="121" t="str">
        <f t="shared" si="13"/>
        <v> </v>
      </c>
      <c r="I111" s="120"/>
      <c r="J111" s="121" t="str">
        <f t="shared" ref="J111:J120" si="19">A111</f>
        <v>      行政运行</v>
      </c>
      <c r="K111" s="113" t="str">
        <f t="shared" si="15"/>
        <v>  </v>
      </c>
      <c r="N111" s="122"/>
    </row>
    <row r="112" ht="15" customHeight="1" spans="1:14">
      <c r="A112" s="120" t="s">
        <v>188</v>
      </c>
      <c r="B112" s="119"/>
      <c r="C112" s="119"/>
      <c r="D112" s="119"/>
      <c r="E112" s="120"/>
      <c r="F112" s="120">
        <f t="shared" si="11"/>
        <v>0</v>
      </c>
      <c r="G112" s="120" t="str">
        <f t="shared" si="12"/>
        <v>    </v>
      </c>
      <c r="H112" s="121" t="str">
        <f t="shared" si="13"/>
        <v> </v>
      </c>
      <c r="I112" s="120"/>
      <c r="J112" s="121" t="str">
        <f t="shared" si="19"/>
        <v>      一般行政管理事务</v>
      </c>
      <c r="K112" s="113" t="str">
        <f t="shared" si="15"/>
        <v>  </v>
      </c>
      <c r="N112" s="122"/>
    </row>
    <row r="113" ht="15" customHeight="1" spans="1:14">
      <c r="A113" s="120" t="s">
        <v>189</v>
      </c>
      <c r="B113" s="119"/>
      <c r="C113" s="119"/>
      <c r="D113" s="119"/>
      <c r="E113" s="120"/>
      <c r="F113" s="120">
        <f t="shared" si="11"/>
        <v>0</v>
      </c>
      <c r="G113" s="120" t="str">
        <f t="shared" si="12"/>
        <v>    </v>
      </c>
      <c r="H113" s="121" t="str">
        <f t="shared" si="13"/>
        <v> </v>
      </c>
      <c r="I113" s="120"/>
      <c r="J113" s="121" t="str">
        <f t="shared" si="19"/>
        <v>      机关服务</v>
      </c>
      <c r="K113" s="113" t="str">
        <f t="shared" si="15"/>
        <v>  </v>
      </c>
      <c r="N113" s="122"/>
    </row>
    <row r="114" ht="15" customHeight="1" spans="1:14">
      <c r="A114" s="120" t="s">
        <v>251</v>
      </c>
      <c r="B114" s="119"/>
      <c r="C114" s="119"/>
      <c r="D114" s="119"/>
      <c r="E114" s="120"/>
      <c r="F114" s="120">
        <f t="shared" si="11"/>
        <v>0</v>
      </c>
      <c r="G114" s="120" t="str">
        <f t="shared" si="12"/>
        <v>    </v>
      </c>
      <c r="H114" s="121" t="str">
        <f t="shared" si="13"/>
        <v> </v>
      </c>
      <c r="I114" s="120"/>
      <c r="J114" s="121" t="str">
        <f t="shared" si="19"/>
        <v>      对外贸易管理</v>
      </c>
      <c r="K114" s="113" t="str">
        <f t="shared" si="15"/>
        <v>  </v>
      </c>
      <c r="N114" s="122"/>
    </row>
    <row r="115" ht="15" customHeight="1" spans="1:14">
      <c r="A115" s="120" t="s">
        <v>252</v>
      </c>
      <c r="B115" s="119"/>
      <c r="C115" s="119"/>
      <c r="D115" s="119"/>
      <c r="E115" s="120"/>
      <c r="F115" s="120">
        <f t="shared" si="11"/>
        <v>0</v>
      </c>
      <c r="G115" s="120" t="str">
        <f t="shared" si="12"/>
        <v>    </v>
      </c>
      <c r="H115" s="121" t="str">
        <f t="shared" si="13"/>
        <v> </v>
      </c>
      <c r="I115" s="120"/>
      <c r="J115" s="121" t="str">
        <f t="shared" si="19"/>
        <v>      国际经济合作</v>
      </c>
      <c r="K115" s="113" t="str">
        <f t="shared" si="15"/>
        <v>  </v>
      </c>
      <c r="N115" s="122"/>
    </row>
    <row r="116" ht="15" customHeight="1" spans="1:14">
      <c r="A116" s="120" t="s">
        <v>253</v>
      </c>
      <c r="B116" s="119"/>
      <c r="C116" s="119"/>
      <c r="D116" s="119"/>
      <c r="E116" s="120"/>
      <c r="F116" s="120">
        <f t="shared" si="11"/>
        <v>0</v>
      </c>
      <c r="G116" s="120" t="str">
        <f t="shared" si="12"/>
        <v>    </v>
      </c>
      <c r="H116" s="121" t="str">
        <f t="shared" si="13"/>
        <v> </v>
      </c>
      <c r="I116" s="120"/>
      <c r="J116" s="121" t="str">
        <f t="shared" si="19"/>
        <v>      外资管理</v>
      </c>
      <c r="K116" s="113" t="str">
        <f t="shared" si="15"/>
        <v>  </v>
      </c>
      <c r="N116" s="122"/>
    </row>
    <row r="117" ht="15" customHeight="1" spans="1:14">
      <c r="A117" s="120" t="s">
        <v>254</v>
      </c>
      <c r="B117" s="119"/>
      <c r="C117" s="119"/>
      <c r="D117" s="119"/>
      <c r="E117" s="120"/>
      <c r="F117" s="120">
        <f t="shared" si="11"/>
        <v>0</v>
      </c>
      <c r="G117" s="120" t="str">
        <f t="shared" si="12"/>
        <v>    </v>
      </c>
      <c r="H117" s="121" t="str">
        <f t="shared" si="13"/>
        <v> </v>
      </c>
      <c r="I117" s="120"/>
      <c r="J117" s="121" t="str">
        <f t="shared" si="19"/>
        <v>      国内贸易管理</v>
      </c>
      <c r="K117" s="113" t="str">
        <f t="shared" si="15"/>
        <v>  </v>
      </c>
      <c r="N117" s="122"/>
    </row>
    <row r="118" ht="15" customHeight="1" spans="1:14">
      <c r="A118" s="120" t="s">
        <v>255</v>
      </c>
      <c r="B118" s="119">
        <v>118</v>
      </c>
      <c r="C118" s="119">
        <f>B118-D118</f>
        <v>118</v>
      </c>
      <c r="D118" s="119"/>
      <c r="E118" s="120"/>
      <c r="F118" s="120">
        <f t="shared" si="11"/>
        <v>0</v>
      </c>
      <c r="G118" s="120" t="str">
        <f t="shared" si="12"/>
        <v>    </v>
      </c>
      <c r="H118" s="121" t="str">
        <f t="shared" si="13"/>
        <v> </v>
      </c>
      <c r="I118" s="120"/>
      <c r="J118" s="121" t="str">
        <f t="shared" si="19"/>
        <v>      招商引资</v>
      </c>
      <c r="K118" s="113" t="str">
        <f t="shared" si="15"/>
        <v>  </v>
      </c>
      <c r="N118" s="122"/>
    </row>
    <row r="119" ht="15" customHeight="1" spans="1:14">
      <c r="A119" s="120" t="s">
        <v>196</v>
      </c>
      <c r="B119" s="119"/>
      <c r="C119" s="119"/>
      <c r="D119" s="119"/>
      <c r="E119" s="120"/>
      <c r="F119" s="120">
        <f t="shared" si="11"/>
        <v>0</v>
      </c>
      <c r="G119" s="120" t="str">
        <f t="shared" si="12"/>
        <v>    </v>
      </c>
      <c r="H119" s="121" t="str">
        <f t="shared" si="13"/>
        <v> </v>
      </c>
      <c r="I119" s="120"/>
      <c r="J119" s="121" t="str">
        <f t="shared" si="19"/>
        <v>      事业运行</v>
      </c>
      <c r="K119" s="113" t="str">
        <f t="shared" si="15"/>
        <v>  </v>
      </c>
      <c r="N119" s="122"/>
    </row>
    <row r="120" ht="15" customHeight="1" spans="1:14">
      <c r="A120" s="120" t="s">
        <v>256</v>
      </c>
      <c r="B120" s="119"/>
      <c r="C120" s="119"/>
      <c r="D120" s="119"/>
      <c r="E120" s="120"/>
      <c r="F120" s="120">
        <f t="shared" si="11"/>
        <v>0</v>
      </c>
      <c r="G120" s="120" t="str">
        <f t="shared" si="12"/>
        <v>    </v>
      </c>
      <c r="H120" s="121" t="str">
        <f t="shared" si="13"/>
        <v> </v>
      </c>
      <c r="I120" s="120"/>
      <c r="J120" s="121" t="str">
        <f t="shared" si="19"/>
        <v>      其他商贸事务支出</v>
      </c>
      <c r="K120" s="113" t="str">
        <f t="shared" si="15"/>
        <v>  </v>
      </c>
      <c r="N120" s="122"/>
    </row>
    <row r="121" ht="15" customHeight="1" spans="1:14">
      <c r="A121" s="120" t="s">
        <v>257</v>
      </c>
      <c r="B121" s="119"/>
      <c r="C121" s="119"/>
      <c r="D121" s="119"/>
      <c r="E121" s="120"/>
      <c r="F121" s="120">
        <f t="shared" si="11"/>
        <v>0</v>
      </c>
      <c r="G121" s="120" t="str">
        <f t="shared" si="12"/>
        <v>    </v>
      </c>
      <c r="H121" s="121" t="str">
        <f t="shared" si="13"/>
        <v>知</v>
      </c>
      <c r="I121" s="120" t="str">
        <f>A121</f>
        <v>    知识产权事务</v>
      </c>
      <c r="J121" s="121"/>
      <c r="K121" s="113" t="str">
        <f t="shared" si="15"/>
        <v/>
      </c>
      <c r="N121" s="122"/>
    </row>
    <row r="122" ht="15" customHeight="1" spans="1:14">
      <c r="A122" s="120" t="s">
        <v>187</v>
      </c>
      <c r="B122" s="119"/>
      <c r="C122" s="119"/>
      <c r="D122" s="119"/>
      <c r="E122" s="120"/>
      <c r="F122" s="120">
        <f t="shared" si="11"/>
        <v>0</v>
      </c>
      <c r="G122" s="120" t="str">
        <f t="shared" si="12"/>
        <v>    </v>
      </c>
      <c r="H122" s="121" t="str">
        <f t="shared" si="13"/>
        <v> </v>
      </c>
      <c r="I122" s="120"/>
      <c r="J122" s="121" t="str">
        <f t="shared" ref="J122:J132" si="20">A122</f>
        <v>      行政运行</v>
      </c>
      <c r="K122" s="113" t="str">
        <f t="shared" si="15"/>
        <v>  </v>
      </c>
      <c r="N122" s="122"/>
    </row>
    <row r="123" ht="15" customHeight="1" spans="1:14">
      <c r="A123" s="120" t="s">
        <v>188</v>
      </c>
      <c r="B123" s="119"/>
      <c r="C123" s="119"/>
      <c r="D123" s="119"/>
      <c r="E123" s="120"/>
      <c r="F123" s="120">
        <f t="shared" si="11"/>
        <v>0</v>
      </c>
      <c r="G123" s="120" t="str">
        <f t="shared" si="12"/>
        <v>    </v>
      </c>
      <c r="H123" s="121" t="str">
        <f t="shared" si="13"/>
        <v> </v>
      </c>
      <c r="I123" s="120"/>
      <c r="J123" s="121" t="str">
        <f t="shared" si="20"/>
        <v>      一般行政管理事务</v>
      </c>
      <c r="K123" s="113" t="str">
        <f t="shared" si="15"/>
        <v>  </v>
      </c>
      <c r="N123" s="122"/>
    </row>
    <row r="124" ht="15" customHeight="1" spans="1:14">
      <c r="A124" s="120" t="s">
        <v>189</v>
      </c>
      <c r="B124" s="119"/>
      <c r="C124" s="119"/>
      <c r="D124" s="119"/>
      <c r="E124" s="120"/>
      <c r="F124" s="120">
        <f t="shared" si="11"/>
        <v>0</v>
      </c>
      <c r="G124" s="120" t="str">
        <f t="shared" si="12"/>
        <v>    </v>
      </c>
      <c r="H124" s="121" t="str">
        <f t="shared" si="13"/>
        <v> </v>
      </c>
      <c r="I124" s="120"/>
      <c r="J124" s="121" t="str">
        <f t="shared" si="20"/>
        <v>      机关服务</v>
      </c>
      <c r="K124" s="113" t="str">
        <f t="shared" si="15"/>
        <v>  </v>
      </c>
      <c r="N124" s="122"/>
    </row>
    <row r="125" ht="15" customHeight="1" spans="1:14">
      <c r="A125" s="120" t="s">
        <v>258</v>
      </c>
      <c r="B125" s="119"/>
      <c r="C125" s="119"/>
      <c r="D125" s="119"/>
      <c r="E125" s="120"/>
      <c r="F125" s="120">
        <f t="shared" si="11"/>
        <v>0</v>
      </c>
      <c r="G125" s="120" t="str">
        <f t="shared" si="12"/>
        <v>    </v>
      </c>
      <c r="H125" s="121" t="str">
        <f t="shared" si="13"/>
        <v> </v>
      </c>
      <c r="I125" s="120"/>
      <c r="J125" s="121" t="str">
        <f t="shared" si="20"/>
        <v>      专利审批</v>
      </c>
      <c r="K125" s="113" t="str">
        <f t="shared" si="15"/>
        <v>  </v>
      </c>
      <c r="N125" s="122"/>
    </row>
    <row r="126" ht="15" customHeight="1" spans="1:14">
      <c r="A126" s="120" t="s">
        <v>259</v>
      </c>
      <c r="B126" s="119"/>
      <c r="C126" s="119"/>
      <c r="D126" s="119"/>
      <c r="E126" s="120"/>
      <c r="F126" s="120">
        <f t="shared" si="11"/>
        <v>0</v>
      </c>
      <c r="G126" s="120" t="str">
        <f t="shared" si="12"/>
        <v>    </v>
      </c>
      <c r="H126" s="121" t="str">
        <f t="shared" si="13"/>
        <v> </v>
      </c>
      <c r="I126" s="120"/>
      <c r="J126" s="121" t="str">
        <f t="shared" si="20"/>
        <v>      知识产权战略和规划</v>
      </c>
      <c r="K126" s="113" t="str">
        <f t="shared" si="15"/>
        <v>  </v>
      </c>
      <c r="N126" s="122"/>
    </row>
    <row r="127" ht="15" customHeight="1" spans="1:14">
      <c r="A127" s="120" t="s">
        <v>260</v>
      </c>
      <c r="B127" s="119"/>
      <c r="C127" s="119"/>
      <c r="D127" s="119"/>
      <c r="E127" s="120"/>
      <c r="F127" s="120">
        <f t="shared" si="11"/>
        <v>0</v>
      </c>
      <c r="G127" s="120" t="str">
        <f t="shared" si="12"/>
        <v>    </v>
      </c>
      <c r="H127" s="121" t="str">
        <f t="shared" si="13"/>
        <v> </v>
      </c>
      <c r="I127" s="120"/>
      <c r="J127" s="121" t="str">
        <f t="shared" si="20"/>
        <v>      国际合作与交流</v>
      </c>
      <c r="K127" s="113" t="str">
        <f t="shared" si="15"/>
        <v>  </v>
      </c>
      <c r="N127" s="122"/>
    </row>
    <row r="128" ht="15" customHeight="1" spans="1:14">
      <c r="A128" s="120" t="s">
        <v>261</v>
      </c>
      <c r="B128" s="119"/>
      <c r="C128" s="119"/>
      <c r="D128" s="119"/>
      <c r="E128" s="120"/>
      <c r="F128" s="120">
        <f t="shared" si="11"/>
        <v>0</v>
      </c>
      <c r="G128" s="120" t="str">
        <f t="shared" si="12"/>
        <v>    </v>
      </c>
      <c r="H128" s="121" t="str">
        <f t="shared" si="13"/>
        <v> </v>
      </c>
      <c r="I128" s="120"/>
      <c r="J128" s="121" t="str">
        <f t="shared" si="20"/>
        <v>      知识产权宏观管理</v>
      </c>
      <c r="K128" s="113" t="str">
        <f t="shared" si="15"/>
        <v>  </v>
      </c>
      <c r="N128" s="122"/>
    </row>
    <row r="129" ht="15" customHeight="1" spans="1:14">
      <c r="A129" s="120" t="s">
        <v>262</v>
      </c>
      <c r="B129" s="119"/>
      <c r="C129" s="119"/>
      <c r="D129" s="119"/>
      <c r="E129" s="120"/>
      <c r="F129" s="120">
        <f t="shared" si="11"/>
        <v>0</v>
      </c>
      <c r="G129" s="120" t="str">
        <f t="shared" si="12"/>
        <v>    </v>
      </c>
      <c r="H129" s="121" t="str">
        <f t="shared" si="13"/>
        <v> </v>
      </c>
      <c r="I129" s="120"/>
      <c r="J129" s="121" t="str">
        <f t="shared" si="20"/>
        <v>      商标管理</v>
      </c>
      <c r="K129" s="113" t="str">
        <f t="shared" si="15"/>
        <v>  </v>
      </c>
      <c r="N129" s="122"/>
    </row>
    <row r="130" ht="15" customHeight="1" spans="1:14">
      <c r="A130" s="120" t="s">
        <v>263</v>
      </c>
      <c r="B130" s="119"/>
      <c r="C130" s="119"/>
      <c r="D130" s="119"/>
      <c r="E130" s="120"/>
      <c r="F130" s="120">
        <f t="shared" si="11"/>
        <v>0</v>
      </c>
      <c r="G130" s="120" t="str">
        <f t="shared" si="12"/>
        <v>    </v>
      </c>
      <c r="H130" s="121" t="str">
        <f t="shared" si="13"/>
        <v> </v>
      </c>
      <c r="I130" s="120"/>
      <c r="J130" s="121" t="str">
        <f t="shared" si="20"/>
        <v>      原产地地理标志管理</v>
      </c>
      <c r="K130" s="113" t="str">
        <f t="shared" si="15"/>
        <v>  </v>
      </c>
      <c r="N130" s="122"/>
    </row>
    <row r="131" ht="15" customHeight="1" spans="1:14">
      <c r="A131" s="120" t="s">
        <v>196</v>
      </c>
      <c r="B131" s="119"/>
      <c r="C131" s="119"/>
      <c r="D131" s="119"/>
      <c r="E131" s="120"/>
      <c r="F131" s="120">
        <f t="shared" si="11"/>
        <v>0</v>
      </c>
      <c r="G131" s="120" t="str">
        <f t="shared" si="12"/>
        <v>    </v>
      </c>
      <c r="H131" s="121" t="str">
        <f t="shared" si="13"/>
        <v> </v>
      </c>
      <c r="I131" s="120"/>
      <c r="J131" s="121" t="str">
        <f t="shared" si="20"/>
        <v>      事业运行</v>
      </c>
      <c r="K131" s="113" t="str">
        <f t="shared" si="15"/>
        <v>  </v>
      </c>
      <c r="N131" s="122"/>
    </row>
    <row r="132" ht="15" customHeight="1" spans="1:14">
      <c r="A132" s="120" t="s">
        <v>264</v>
      </c>
      <c r="B132" s="119"/>
      <c r="C132" s="119"/>
      <c r="D132" s="119"/>
      <c r="E132" s="120"/>
      <c r="F132" s="120">
        <f t="shared" si="11"/>
        <v>0</v>
      </c>
      <c r="G132" s="120" t="str">
        <f t="shared" si="12"/>
        <v>    </v>
      </c>
      <c r="H132" s="121" t="str">
        <f t="shared" si="13"/>
        <v> </v>
      </c>
      <c r="I132" s="120"/>
      <c r="J132" s="121" t="str">
        <f t="shared" si="20"/>
        <v>      其他知识产权事务支出</v>
      </c>
      <c r="K132" s="113" t="str">
        <f t="shared" si="15"/>
        <v>  </v>
      </c>
      <c r="N132" s="122"/>
    </row>
    <row r="133" ht="15" customHeight="1" spans="1:14">
      <c r="A133" s="120" t="s">
        <v>265</v>
      </c>
      <c r="B133" s="119"/>
      <c r="C133" s="119"/>
      <c r="D133" s="119"/>
      <c r="E133" s="120"/>
      <c r="F133" s="120">
        <f t="shared" si="11"/>
        <v>0</v>
      </c>
      <c r="G133" s="120" t="str">
        <f t="shared" si="12"/>
        <v>    </v>
      </c>
      <c r="H133" s="121" t="str">
        <f t="shared" si="13"/>
        <v>民</v>
      </c>
      <c r="I133" s="120" t="str">
        <f>A133</f>
        <v>    民族事务</v>
      </c>
      <c r="J133" s="121"/>
      <c r="K133" s="113" t="str">
        <f t="shared" si="15"/>
        <v/>
      </c>
      <c r="N133" s="122"/>
    </row>
    <row r="134" ht="15" customHeight="1" spans="1:14">
      <c r="A134" s="120" t="s">
        <v>187</v>
      </c>
      <c r="B134" s="119"/>
      <c r="C134" s="119"/>
      <c r="D134" s="119"/>
      <c r="E134" s="120"/>
      <c r="F134" s="120">
        <f t="shared" ref="F134:F197" si="21">B134-C134</f>
        <v>0</v>
      </c>
      <c r="G134" s="120" t="str">
        <f t="shared" si="12"/>
        <v>    </v>
      </c>
      <c r="H134" s="121" t="str">
        <f t="shared" si="13"/>
        <v> </v>
      </c>
      <c r="I134" s="120"/>
      <c r="J134" s="121" t="str">
        <f t="shared" ref="J134:J139" si="22">A134</f>
        <v>      行政运行</v>
      </c>
      <c r="K134" s="113" t="str">
        <f t="shared" si="15"/>
        <v>  </v>
      </c>
      <c r="N134" s="122"/>
    </row>
    <row r="135" ht="15" customHeight="1" spans="1:14">
      <c r="A135" s="120" t="s">
        <v>188</v>
      </c>
      <c r="B135" s="119"/>
      <c r="C135" s="119"/>
      <c r="D135" s="119"/>
      <c r="E135" s="120"/>
      <c r="F135" s="120">
        <f t="shared" si="21"/>
        <v>0</v>
      </c>
      <c r="G135" s="120" t="str">
        <f t="shared" ref="G135:G198" si="23">LEFT(A135,4)</f>
        <v>    </v>
      </c>
      <c r="H135" s="121" t="str">
        <f t="shared" si="13"/>
        <v> </v>
      </c>
      <c r="I135" s="120"/>
      <c r="J135" s="121" t="str">
        <f t="shared" si="22"/>
        <v>      一般行政管理事务</v>
      </c>
      <c r="K135" s="113" t="str">
        <f t="shared" si="15"/>
        <v>  </v>
      </c>
      <c r="N135" s="122"/>
    </row>
    <row r="136" ht="15" customHeight="1" spans="1:14">
      <c r="A136" s="120" t="s">
        <v>189</v>
      </c>
      <c r="B136" s="119"/>
      <c r="C136" s="119"/>
      <c r="D136" s="119"/>
      <c r="E136" s="120"/>
      <c r="F136" s="120">
        <f t="shared" si="21"/>
        <v>0</v>
      </c>
      <c r="G136" s="120" t="str">
        <f t="shared" si="23"/>
        <v>    </v>
      </c>
      <c r="H136" s="121" t="str">
        <f t="shared" ref="H136:H199" si="24">MID(A136,5,1)</f>
        <v> </v>
      </c>
      <c r="I136" s="120"/>
      <c r="J136" s="121" t="str">
        <f t="shared" si="22"/>
        <v>      机关服务</v>
      </c>
      <c r="K136" s="113" t="str">
        <f t="shared" ref="K136:K199" si="25">LEFT(J136,2)</f>
        <v>  </v>
      </c>
      <c r="N136" s="122"/>
    </row>
    <row r="137" ht="15" customHeight="1" spans="1:14">
      <c r="A137" s="120" t="s">
        <v>266</v>
      </c>
      <c r="B137" s="119"/>
      <c r="C137" s="119"/>
      <c r="D137" s="119"/>
      <c r="E137" s="120"/>
      <c r="F137" s="120">
        <f t="shared" si="21"/>
        <v>0</v>
      </c>
      <c r="G137" s="120" t="str">
        <f t="shared" si="23"/>
        <v>    </v>
      </c>
      <c r="H137" s="121" t="str">
        <f t="shared" si="24"/>
        <v> </v>
      </c>
      <c r="I137" s="120"/>
      <c r="J137" s="121" t="str">
        <f t="shared" si="22"/>
        <v>      民族工作专项</v>
      </c>
      <c r="K137" s="113" t="str">
        <f t="shared" si="25"/>
        <v>  </v>
      </c>
      <c r="N137" s="122"/>
    </row>
    <row r="138" ht="15" customHeight="1" spans="1:14">
      <c r="A138" s="120" t="s">
        <v>196</v>
      </c>
      <c r="B138" s="119"/>
      <c r="C138" s="119"/>
      <c r="D138" s="119"/>
      <c r="E138" s="120"/>
      <c r="F138" s="120">
        <f t="shared" si="21"/>
        <v>0</v>
      </c>
      <c r="G138" s="120" t="str">
        <f t="shared" si="23"/>
        <v>    </v>
      </c>
      <c r="H138" s="121" t="str">
        <f t="shared" si="24"/>
        <v> </v>
      </c>
      <c r="I138" s="120"/>
      <c r="J138" s="121" t="str">
        <f t="shared" si="22"/>
        <v>      事业运行</v>
      </c>
      <c r="K138" s="113" t="str">
        <f t="shared" si="25"/>
        <v>  </v>
      </c>
      <c r="N138" s="122"/>
    </row>
    <row r="139" ht="15" customHeight="1" spans="1:14">
      <c r="A139" s="120" t="s">
        <v>267</v>
      </c>
      <c r="B139" s="119"/>
      <c r="C139" s="119"/>
      <c r="D139" s="119"/>
      <c r="E139" s="120"/>
      <c r="F139" s="120">
        <f t="shared" si="21"/>
        <v>0</v>
      </c>
      <c r="G139" s="120" t="str">
        <f t="shared" si="23"/>
        <v>    </v>
      </c>
      <c r="H139" s="121" t="str">
        <f t="shared" si="24"/>
        <v> </v>
      </c>
      <c r="I139" s="120"/>
      <c r="J139" s="121" t="str">
        <f t="shared" si="22"/>
        <v>      其他民族事务支出</v>
      </c>
      <c r="K139" s="113" t="str">
        <f t="shared" si="25"/>
        <v>  </v>
      </c>
      <c r="N139" s="122"/>
    </row>
    <row r="140" ht="15" customHeight="1" spans="1:14">
      <c r="A140" s="120" t="s">
        <v>268</v>
      </c>
      <c r="B140" s="119"/>
      <c r="C140" s="119"/>
      <c r="D140" s="119"/>
      <c r="E140" s="120"/>
      <c r="F140" s="120">
        <f t="shared" si="21"/>
        <v>0</v>
      </c>
      <c r="G140" s="120" t="str">
        <f t="shared" si="23"/>
        <v>    </v>
      </c>
      <c r="H140" s="121" t="str">
        <f t="shared" si="24"/>
        <v>港</v>
      </c>
      <c r="I140" s="120" t="str">
        <f>A140</f>
        <v>    港澳台事务</v>
      </c>
      <c r="J140" s="121"/>
      <c r="K140" s="113" t="str">
        <f t="shared" si="25"/>
        <v/>
      </c>
      <c r="N140" s="122"/>
    </row>
    <row r="141" ht="15" customHeight="1" spans="1:14">
      <c r="A141" s="120" t="s">
        <v>187</v>
      </c>
      <c r="B141" s="119"/>
      <c r="C141" s="119"/>
      <c r="D141" s="119"/>
      <c r="E141" s="120"/>
      <c r="F141" s="120">
        <f t="shared" si="21"/>
        <v>0</v>
      </c>
      <c r="G141" s="120" t="str">
        <f t="shared" si="23"/>
        <v>    </v>
      </c>
      <c r="H141" s="121" t="str">
        <f t="shared" si="24"/>
        <v> </v>
      </c>
      <c r="I141" s="120"/>
      <c r="J141" s="121" t="str">
        <f t="shared" ref="J141:J147" si="26">A141</f>
        <v>      行政运行</v>
      </c>
      <c r="K141" s="113" t="str">
        <f t="shared" si="25"/>
        <v>  </v>
      </c>
      <c r="N141" s="122"/>
    </row>
    <row r="142" ht="15" customHeight="1" spans="1:14">
      <c r="A142" s="120" t="s">
        <v>188</v>
      </c>
      <c r="B142" s="119"/>
      <c r="C142" s="119"/>
      <c r="D142" s="119"/>
      <c r="E142" s="120"/>
      <c r="F142" s="120">
        <f t="shared" si="21"/>
        <v>0</v>
      </c>
      <c r="G142" s="120" t="str">
        <f t="shared" si="23"/>
        <v>    </v>
      </c>
      <c r="H142" s="121" t="str">
        <f t="shared" si="24"/>
        <v> </v>
      </c>
      <c r="I142" s="120"/>
      <c r="J142" s="121" t="str">
        <f t="shared" si="26"/>
        <v>      一般行政管理事务</v>
      </c>
      <c r="K142" s="113" t="str">
        <f t="shared" si="25"/>
        <v>  </v>
      </c>
      <c r="N142" s="122"/>
    </row>
    <row r="143" ht="15" customHeight="1" spans="1:14">
      <c r="A143" s="120" t="s">
        <v>189</v>
      </c>
      <c r="B143" s="119"/>
      <c r="C143" s="119"/>
      <c r="D143" s="119"/>
      <c r="E143" s="120"/>
      <c r="F143" s="120">
        <f t="shared" si="21"/>
        <v>0</v>
      </c>
      <c r="G143" s="120" t="str">
        <f t="shared" si="23"/>
        <v>    </v>
      </c>
      <c r="H143" s="121" t="str">
        <f t="shared" si="24"/>
        <v> </v>
      </c>
      <c r="I143" s="120"/>
      <c r="J143" s="121" t="str">
        <f t="shared" si="26"/>
        <v>      机关服务</v>
      </c>
      <c r="K143" s="113" t="str">
        <f t="shared" si="25"/>
        <v>  </v>
      </c>
      <c r="N143" s="122"/>
    </row>
    <row r="144" ht="15" customHeight="1" spans="1:14">
      <c r="A144" s="120" t="s">
        <v>269</v>
      </c>
      <c r="B144" s="119"/>
      <c r="C144" s="119"/>
      <c r="D144" s="119"/>
      <c r="E144" s="120"/>
      <c r="F144" s="120">
        <f t="shared" si="21"/>
        <v>0</v>
      </c>
      <c r="G144" s="120" t="str">
        <f t="shared" si="23"/>
        <v>    </v>
      </c>
      <c r="H144" s="121" t="str">
        <f t="shared" si="24"/>
        <v> </v>
      </c>
      <c r="I144" s="120"/>
      <c r="J144" s="121" t="str">
        <f t="shared" si="26"/>
        <v>      港澳事务</v>
      </c>
      <c r="K144" s="113" t="str">
        <f t="shared" si="25"/>
        <v>  </v>
      </c>
      <c r="N144" s="122"/>
    </row>
    <row r="145" ht="15" customHeight="1" spans="1:14">
      <c r="A145" s="120" t="s">
        <v>270</v>
      </c>
      <c r="B145" s="119"/>
      <c r="C145" s="119"/>
      <c r="D145" s="119"/>
      <c r="E145" s="120"/>
      <c r="F145" s="120">
        <f t="shared" si="21"/>
        <v>0</v>
      </c>
      <c r="G145" s="120" t="str">
        <f t="shared" si="23"/>
        <v>    </v>
      </c>
      <c r="H145" s="121" t="str">
        <f t="shared" si="24"/>
        <v> </v>
      </c>
      <c r="I145" s="120"/>
      <c r="J145" s="121" t="str">
        <f t="shared" si="26"/>
        <v>      台湾事务</v>
      </c>
      <c r="K145" s="113" t="str">
        <f t="shared" si="25"/>
        <v>  </v>
      </c>
      <c r="N145" s="122"/>
    </row>
    <row r="146" ht="15" customHeight="1" spans="1:14">
      <c r="A146" s="120" t="s">
        <v>196</v>
      </c>
      <c r="B146" s="119"/>
      <c r="C146" s="119"/>
      <c r="D146" s="119"/>
      <c r="E146" s="120"/>
      <c r="F146" s="120">
        <f t="shared" si="21"/>
        <v>0</v>
      </c>
      <c r="G146" s="120" t="str">
        <f t="shared" si="23"/>
        <v>    </v>
      </c>
      <c r="H146" s="121" t="str">
        <f t="shared" si="24"/>
        <v> </v>
      </c>
      <c r="I146" s="120"/>
      <c r="J146" s="121" t="str">
        <f t="shared" si="26"/>
        <v>      事业运行</v>
      </c>
      <c r="K146" s="113" t="str">
        <f t="shared" si="25"/>
        <v>  </v>
      </c>
      <c r="N146" s="122"/>
    </row>
    <row r="147" ht="15" customHeight="1" spans="1:14">
      <c r="A147" s="120" t="s">
        <v>271</v>
      </c>
      <c r="B147" s="119"/>
      <c r="C147" s="119"/>
      <c r="D147" s="119"/>
      <c r="E147" s="120"/>
      <c r="F147" s="120">
        <f t="shared" si="21"/>
        <v>0</v>
      </c>
      <c r="G147" s="120" t="str">
        <f t="shared" si="23"/>
        <v>    </v>
      </c>
      <c r="H147" s="121" t="str">
        <f t="shared" si="24"/>
        <v> </v>
      </c>
      <c r="I147" s="120"/>
      <c r="J147" s="121" t="str">
        <f t="shared" si="26"/>
        <v>      其他港澳台事务支出</v>
      </c>
      <c r="K147" s="113" t="str">
        <f t="shared" si="25"/>
        <v>  </v>
      </c>
      <c r="N147" s="122"/>
    </row>
    <row r="148" ht="15" customHeight="1" spans="1:14">
      <c r="A148" s="120" t="s">
        <v>272</v>
      </c>
      <c r="B148" s="119">
        <f>SUM(B149:B153)</f>
        <v>83</v>
      </c>
      <c r="C148" s="119">
        <f>B148-D148</f>
        <v>83</v>
      </c>
      <c r="D148" s="119"/>
      <c r="E148" s="120"/>
      <c r="F148" s="120">
        <f t="shared" si="21"/>
        <v>0</v>
      </c>
      <c r="G148" s="120" t="str">
        <f t="shared" si="23"/>
        <v>    </v>
      </c>
      <c r="H148" s="121" t="str">
        <f t="shared" si="24"/>
        <v>档</v>
      </c>
      <c r="I148" s="120" t="str">
        <f>A148</f>
        <v>    档案事务</v>
      </c>
      <c r="J148" s="121"/>
      <c r="K148" s="113" t="str">
        <f t="shared" si="25"/>
        <v/>
      </c>
      <c r="N148" s="122"/>
    </row>
    <row r="149" ht="15" customHeight="1" spans="1:14">
      <c r="A149" s="120" t="s">
        <v>187</v>
      </c>
      <c r="B149" s="119"/>
      <c r="C149" s="119"/>
      <c r="D149" s="119"/>
      <c r="E149" s="120"/>
      <c r="F149" s="120">
        <f t="shared" si="21"/>
        <v>0</v>
      </c>
      <c r="G149" s="120" t="str">
        <f t="shared" si="23"/>
        <v>    </v>
      </c>
      <c r="H149" s="121" t="str">
        <f t="shared" si="24"/>
        <v> </v>
      </c>
      <c r="I149" s="120"/>
      <c r="J149" s="121" t="str">
        <f>A149</f>
        <v>      行政运行</v>
      </c>
      <c r="K149" s="113" t="str">
        <f t="shared" si="25"/>
        <v>  </v>
      </c>
      <c r="N149" s="122"/>
    </row>
    <row r="150" ht="15" customHeight="1" spans="1:14">
      <c r="A150" s="120" t="s">
        <v>188</v>
      </c>
      <c r="B150" s="119"/>
      <c r="C150" s="119"/>
      <c r="D150" s="119"/>
      <c r="E150" s="120"/>
      <c r="F150" s="120">
        <f t="shared" si="21"/>
        <v>0</v>
      </c>
      <c r="G150" s="120" t="str">
        <f t="shared" si="23"/>
        <v>    </v>
      </c>
      <c r="H150" s="121" t="str">
        <f t="shared" si="24"/>
        <v> </v>
      </c>
      <c r="I150" s="120"/>
      <c r="J150" s="121" t="str">
        <f>A150</f>
        <v>      一般行政管理事务</v>
      </c>
      <c r="K150" s="113" t="str">
        <f t="shared" si="25"/>
        <v>  </v>
      </c>
      <c r="N150" s="122"/>
    </row>
    <row r="151" ht="15" customHeight="1" spans="1:14">
      <c r="A151" s="120" t="s">
        <v>189</v>
      </c>
      <c r="B151" s="119"/>
      <c r="C151" s="119"/>
      <c r="D151" s="119"/>
      <c r="E151" s="120"/>
      <c r="F151" s="120">
        <f t="shared" si="21"/>
        <v>0</v>
      </c>
      <c r="G151" s="120" t="str">
        <f t="shared" si="23"/>
        <v>    </v>
      </c>
      <c r="H151" s="121" t="str">
        <f t="shared" si="24"/>
        <v> </v>
      </c>
      <c r="I151" s="120"/>
      <c r="J151" s="121" t="str">
        <f>A151</f>
        <v>      机关服务</v>
      </c>
      <c r="K151" s="113" t="str">
        <f t="shared" si="25"/>
        <v>  </v>
      </c>
      <c r="N151" s="122"/>
    </row>
    <row r="152" ht="15" customHeight="1" spans="1:14">
      <c r="A152" s="120" t="s">
        <v>273</v>
      </c>
      <c r="B152" s="119">
        <v>83</v>
      </c>
      <c r="C152" s="119">
        <f>B152-D152</f>
        <v>83</v>
      </c>
      <c r="D152" s="119"/>
      <c r="E152" s="120"/>
      <c r="F152" s="120">
        <f t="shared" si="21"/>
        <v>0</v>
      </c>
      <c r="G152" s="120" t="str">
        <f t="shared" si="23"/>
        <v>    </v>
      </c>
      <c r="H152" s="121" t="str">
        <f t="shared" si="24"/>
        <v> </v>
      </c>
      <c r="I152" s="120"/>
      <c r="J152" s="121" t="str">
        <f>A152</f>
        <v>      档案馆</v>
      </c>
      <c r="K152" s="113" t="str">
        <f t="shared" si="25"/>
        <v>  </v>
      </c>
      <c r="N152" s="122"/>
    </row>
    <row r="153" ht="15" customHeight="1" spans="1:14">
      <c r="A153" s="120" t="s">
        <v>274</v>
      </c>
      <c r="B153" s="119"/>
      <c r="C153" s="119"/>
      <c r="D153" s="119"/>
      <c r="E153" s="120"/>
      <c r="F153" s="120">
        <f t="shared" si="21"/>
        <v>0</v>
      </c>
      <c r="G153" s="120" t="str">
        <f t="shared" si="23"/>
        <v>    </v>
      </c>
      <c r="H153" s="121" t="str">
        <f t="shared" si="24"/>
        <v> </v>
      </c>
      <c r="I153" s="120"/>
      <c r="J153" s="121" t="str">
        <f>A153</f>
        <v>      其他档案事务支出</v>
      </c>
      <c r="K153" s="113" t="str">
        <f t="shared" si="25"/>
        <v>  </v>
      </c>
      <c r="N153" s="122"/>
    </row>
    <row r="154" ht="15" customHeight="1" spans="1:14">
      <c r="A154" s="120" t="s">
        <v>275</v>
      </c>
      <c r="B154" s="119">
        <f>SUM(B155:B160)</f>
        <v>63</v>
      </c>
      <c r="C154" s="119">
        <f>B154-D154</f>
        <v>63</v>
      </c>
      <c r="D154" s="119"/>
      <c r="E154" s="120"/>
      <c r="F154" s="120">
        <f t="shared" si="21"/>
        <v>0</v>
      </c>
      <c r="G154" s="120" t="str">
        <f t="shared" si="23"/>
        <v>    </v>
      </c>
      <c r="H154" s="121" t="str">
        <f t="shared" si="24"/>
        <v>民</v>
      </c>
      <c r="I154" s="120" t="str">
        <f>A154</f>
        <v>    民主党派及工商联事务</v>
      </c>
      <c r="J154" s="121"/>
      <c r="K154" s="113" t="str">
        <f t="shared" si="25"/>
        <v/>
      </c>
      <c r="N154" s="122"/>
    </row>
    <row r="155" ht="15" customHeight="1" spans="1:14">
      <c r="A155" s="120" t="s">
        <v>187</v>
      </c>
      <c r="B155" s="119">
        <v>60</v>
      </c>
      <c r="C155" s="119">
        <f>B155-D155</f>
        <v>60</v>
      </c>
      <c r="D155" s="119"/>
      <c r="E155" s="120"/>
      <c r="F155" s="120">
        <f t="shared" si="21"/>
        <v>0</v>
      </c>
      <c r="G155" s="120" t="str">
        <f t="shared" si="23"/>
        <v>    </v>
      </c>
      <c r="H155" s="121" t="str">
        <f t="shared" si="24"/>
        <v> </v>
      </c>
      <c r="I155" s="120"/>
      <c r="J155" s="121" t="str">
        <f t="shared" ref="J155:J160" si="27">A155</f>
        <v>      行政运行</v>
      </c>
      <c r="K155" s="113" t="str">
        <f t="shared" si="25"/>
        <v>  </v>
      </c>
      <c r="N155" s="122"/>
    </row>
    <row r="156" ht="15" customHeight="1" spans="1:14">
      <c r="A156" s="120" t="s">
        <v>188</v>
      </c>
      <c r="B156" s="119">
        <v>3</v>
      </c>
      <c r="C156" s="119">
        <f>B156-D156</f>
        <v>3</v>
      </c>
      <c r="D156" s="119"/>
      <c r="E156" s="120"/>
      <c r="F156" s="120">
        <f t="shared" si="21"/>
        <v>0</v>
      </c>
      <c r="G156" s="120" t="str">
        <f t="shared" si="23"/>
        <v>    </v>
      </c>
      <c r="H156" s="121" t="str">
        <f t="shared" si="24"/>
        <v> </v>
      </c>
      <c r="I156" s="120"/>
      <c r="J156" s="121" t="str">
        <f t="shared" si="27"/>
        <v>      一般行政管理事务</v>
      </c>
      <c r="K156" s="113" t="str">
        <f t="shared" si="25"/>
        <v>  </v>
      </c>
      <c r="N156" s="122"/>
    </row>
    <row r="157" ht="15" customHeight="1" spans="1:14">
      <c r="A157" s="120" t="s">
        <v>189</v>
      </c>
      <c r="B157" s="119"/>
      <c r="C157" s="119"/>
      <c r="D157" s="119"/>
      <c r="E157" s="120"/>
      <c r="F157" s="120">
        <f t="shared" si="21"/>
        <v>0</v>
      </c>
      <c r="G157" s="120" t="str">
        <f t="shared" si="23"/>
        <v>    </v>
      </c>
      <c r="H157" s="121" t="str">
        <f t="shared" si="24"/>
        <v> </v>
      </c>
      <c r="I157" s="120"/>
      <c r="J157" s="121" t="str">
        <f t="shared" si="27"/>
        <v>      机关服务</v>
      </c>
      <c r="K157" s="113" t="str">
        <f t="shared" si="25"/>
        <v>  </v>
      </c>
      <c r="N157" s="122"/>
    </row>
    <row r="158" ht="15" customHeight="1" spans="1:14">
      <c r="A158" s="120" t="s">
        <v>201</v>
      </c>
      <c r="B158" s="119"/>
      <c r="C158" s="119"/>
      <c r="D158" s="119"/>
      <c r="E158" s="120"/>
      <c r="F158" s="120">
        <f t="shared" si="21"/>
        <v>0</v>
      </c>
      <c r="G158" s="120" t="str">
        <f t="shared" si="23"/>
        <v>    </v>
      </c>
      <c r="H158" s="121" t="str">
        <f t="shared" si="24"/>
        <v> </v>
      </c>
      <c r="I158" s="120"/>
      <c r="J158" s="121" t="str">
        <f t="shared" si="27"/>
        <v>      参政议政</v>
      </c>
      <c r="K158" s="113" t="str">
        <f t="shared" si="25"/>
        <v>  </v>
      </c>
      <c r="N158" s="122"/>
    </row>
    <row r="159" ht="15" customHeight="1" spans="1:14">
      <c r="A159" s="120" t="s">
        <v>196</v>
      </c>
      <c r="B159" s="119"/>
      <c r="C159" s="119"/>
      <c r="D159" s="119"/>
      <c r="E159" s="120"/>
      <c r="F159" s="120">
        <f t="shared" si="21"/>
        <v>0</v>
      </c>
      <c r="G159" s="120" t="str">
        <f t="shared" si="23"/>
        <v>    </v>
      </c>
      <c r="H159" s="121" t="str">
        <f t="shared" si="24"/>
        <v> </v>
      </c>
      <c r="I159" s="120"/>
      <c r="J159" s="121" t="str">
        <f t="shared" si="27"/>
        <v>      事业运行</v>
      </c>
      <c r="K159" s="113" t="str">
        <f t="shared" si="25"/>
        <v>  </v>
      </c>
      <c r="N159" s="122"/>
    </row>
    <row r="160" ht="15" customHeight="1" spans="1:14">
      <c r="A160" s="120" t="s">
        <v>276</v>
      </c>
      <c r="B160" s="119"/>
      <c r="C160" s="119"/>
      <c r="D160" s="119"/>
      <c r="E160" s="120"/>
      <c r="F160" s="120">
        <f t="shared" si="21"/>
        <v>0</v>
      </c>
      <c r="G160" s="120" t="str">
        <f t="shared" si="23"/>
        <v>    </v>
      </c>
      <c r="H160" s="121" t="str">
        <f t="shared" si="24"/>
        <v> </v>
      </c>
      <c r="I160" s="120"/>
      <c r="J160" s="121" t="str">
        <f t="shared" si="27"/>
        <v>      其他民主党派及工商联事务支出</v>
      </c>
      <c r="K160" s="113" t="str">
        <f t="shared" si="25"/>
        <v>  </v>
      </c>
      <c r="N160" s="122"/>
    </row>
    <row r="161" ht="15" customHeight="1" spans="1:14">
      <c r="A161" s="120" t="s">
        <v>277</v>
      </c>
      <c r="B161" s="119">
        <f>SUM(B162:B167)</f>
        <v>209</v>
      </c>
      <c r="C161" s="119">
        <f>B161-D161</f>
        <v>209</v>
      </c>
      <c r="D161" s="119"/>
      <c r="E161" s="120"/>
      <c r="F161" s="120">
        <f t="shared" si="21"/>
        <v>0</v>
      </c>
      <c r="G161" s="120" t="str">
        <f t="shared" si="23"/>
        <v>    </v>
      </c>
      <c r="H161" s="121" t="str">
        <f t="shared" si="24"/>
        <v>群</v>
      </c>
      <c r="I161" s="120" t="str">
        <f>A161</f>
        <v>    群众团体事务</v>
      </c>
      <c r="J161" s="121"/>
      <c r="K161" s="113" t="str">
        <f t="shared" si="25"/>
        <v/>
      </c>
      <c r="N161" s="122"/>
    </row>
    <row r="162" ht="15" customHeight="1" spans="1:14">
      <c r="A162" s="120" t="s">
        <v>187</v>
      </c>
      <c r="B162" s="119">
        <v>163</v>
      </c>
      <c r="C162" s="119">
        <f>B162-D162</f>
        <v>163</v>
      </c>
      <c r="D162" s="119"/>
      <c r="E162" s="120"/>
      <c r="F162" s="120">
        <f t="shared" si="21"/>
        <v>0</v>
      </c>
      <c r="G162" s="120" t="str">
        <f t="shared" si="23"/>
        <v>    </v>
      </c>
      <c r="H162" s="121" t="str">
        <f t="shared" si="24"/>
        <v> </v>
      </c>
      <c r="I162" s="120"/>
      <c r="J162" s="121" t="str">
        <f t="shared" ref="J162:J167" si="28">A162</f>
        <v>      行政运行</v>
      </c>
      <c r="K162" s="113" t="str">
        <f t="shared" si="25"/>
        <v>  </v>
      </c>
      <c r="N162" s="122"/>
    </row>
    <row r="163" ht="15" customHeight="1" spans="1:14">
      <c r="A163" s="120" t="s">
        <v>188</v>
      </c>
      <c r="B163" s="119">
        <v>22</v>
      </c>
      <c r="C163" s="119">
        <f>B163-D163</f>
        <v>22</v>
      </c>
      <c r="D163" s="119"/>
      <c r="E163" s="120"/>
      <c r="F163" s="120">
        <f t="shared" si="21"/>
        <v>0</v>
      </c>
      <c r="G163" s="120" t="str">
        <f t="shared" si="23"/>
        <v>    </v>
      </c>
      <c r="H163" s="121" t="str">
        <f t="shared" si="24"/>
        <v> </v>
      </c>
      <c r="I163" s="120"/>
      <c r="J163" s="121" t="str">
        <f t="shared" si="28"/>
        <v>      一般行政管理事务</v>
      </c>
      <c r="K163" s="113" t="str">
        <f t="shared" si="25"/>
        <v>  </v>
      </c>
      <c r="N163" s="122"/>
    </row>
    <row r="164" ht="15" customHeight="1" spans="1:14">
      <c r="A164" s="120" t="s">
        <v>189</v>
      </c>
      <c r="B164" s="119"/>
      <c r="C164" s="119"/>
      <c r="D164" s="119"/>
      <c r="E164" s="120"/>
      <c r="F164" s="120">
        <f t="shared" si="21"/>
        <v>0</v>
      </c>
      <c r="G164" s="120" t="str">
        <f t="shared" si="23"/>
        <v>    </v>
      </c>
      <c r="H164" s="121" t="str">
        <f t="shared" si="24"/>
        <v> </v>
      </c>
      <c r="I164" s="120"/>
      <c r="J164" s="121" t="str">
        <f t="shared" si="28"/>
        <v>      机关服务</v>
      </c>
      <c r="K164" s="113" t="str">
        <f t="shared" si="25"/>
        <v>  </v>
      </c>
      <c r="N164" s="122"/>
    </row>
    <row r="165" ht="15" customHeight="1" spans="1:14">
      <c r="A165" s="120" t="s">
        <v>278</v>
      </c>
      <c r="B165" s="119">
        <v>7</v>
      </c>
      <c r="C165" s="119">
        <f>B165-D165</f>
        <v>7</v>
      </c>
      <c r="D165" s="119"/>
      <c r="E165" s="120"/>
      <c r="F165" s="120">
        <f t="shared" si="21"/>
        <v>0</v>
      </c>
      <c r="G165" s="120" t="str">
        <f t="shared" si="23"/>
        <v>    </v>
      </c>
      <c r="H165" s="121" t="str">
        <f t="shared" si="24"/>
        <v> </v>
      </c>
      <c r="I165" s="120"/>
      <c r="J165" s="121" t="str">
        <f t="shared" si="28"/>
        <v>      工会事务</v>
      </c>
      <c r="K165" s="113" t="str">
        <f t="shared" si="25"/>
        <v>  </v>
      </c>
      <c r="N165" s="122"/>
    </row>
    <row r="166" ht="15" customHeight="1" spans="1:14">
      <c r="A166" s="120" t="s">
        <v>196</v>
      </c>
      <c r="B166" s="119">
        <v>17</v>
      </c>
      <c r="C166" s="119">
        <f>B166-D166</f>
        <v>17</v>
      </c>
      <c r="D166" s="119"/>
      <c r="E166" s="120"/>
      <c r="F166" s="120">
        <f t="shared" si="21"/>
        <v>0</v>
      </c>
      <c r="G166" s="120" t="str">
        <f t="shared" si="23"/>
        <v>    </v>
      </c>
      <c r="H166" s="121" t="str">
        <f t="shared" si="24"/>
        <v> </v>
      </c>
      <c r="I166" s="120"/>
      <c r="J166" s="121" t="str">
        <f t="shared" si="28"/>
        <v>      事业运行</v>
      </c>
      <c r="K166" s="113" t="str">
        <f t="shared" si="25"/>
        <v>  </v>
      </c>
      <c r="N166" s="122"/>
    </row>
    <row r="167" ht="15" customHeight="1" spans="1:14">
      <c r="A167" s="120" t="s">
        <v>279</v>
      </c>
      <c r="B167" s="119"/>
      <c r="C167" s="119"/>
      <c r="D167" s="119"/>
      <c r="E167" s="120"/>
      <c r="F167" s="120">
        <f t="shared" si="21"/>
        <v>0</v>
      </c>
      <c r="G167" s="120" t="str">
        <f t="shared" si="23"/>
        <v>    </v>
      </c>
      <c r="H167" s="121" t="str">
        <f t="shared" si="24"/>
        <v> </v>
      </c>
      <c r="I167" s="120"/>
      <c r="J167" s="121" t="str">
        <f t="shared" si="28"/>
        <v>      其他群众团体事务支出</v>
      </c>
      <c r="K167" s="113" t="str">
        <f t="shared" si="25"/>
        <v>  </v>
      </c>
      <c r="N167" s="122"/>
    </row>
    <row r="168" ht="15" customHeight="1" spans="1:14">
      <c r="A168" s="120" t="s">
        <v>280</v>
      </c>
      <c r="B168" s="119">
        <f>SUM(B169:B174)</f>
        <v>531</v>
      </c>
      <c r="C168" s="119">
        <f>B168-D168</f>
        <v>531</v>
      </c>
      <c r="D168" s="119"/>
      <c r="E168" s="120"/>
      <c r="F168" s="120">
        <f t="shared" si="21"/>
        <v>0</v>
      </c>
      <c r="G168" s="120" t="str">
        <f t="shared" si="23"/>
        <v>    </v>
      </c>
      <c r="H168" s="121" t="str">
        <f t="shared" si="24"/>
        <v>党</v>
      </c>
      <c r="I168" s="120" t="str">
        <f>A168</f>
        <v>    党委办公厅（室）及相关机构事务</v>
      </c>
      <c r="J168" s="121"/>
      <c r="K168" s="113" t="str">
        <f t="shared" si="25"/>
        <v/>
      </c>
      <c r="N168" s="122"/>
    </row>
    <row r="169" ht="15" customHeight="1" spans="1:14">
      <c r="A169" s="120" t="s">
        <v>187</v>
      </c>
      <c r="B169" s="119">
        <v>173</v>
      </c>
      <c r="C169" s="119">
        <f>B169-D169</f>
        <v>173</v>
      </c>
      <c r="D169" s="119"/>
      <c r="E169" s="120"/>
      <c r="F169" s="120">
        <f t="shared" si="21"/>
        <v>0</v>
      </c>
      <c r="G169" s="120" t="str">
        <f t="shared" si="23"/>
        <v>    </v>
      </c>
      <c r="H169" s="121" t="str">
        <f t="shared" si="24"/>
        <v> </v>
      </c>
      <c r="I169" s="120"/>
      <c r="J169" s="121" t="str">
        <f t="shared" ref="J169:J174" si="29">A169</f>
        <v>      行政运行</v>
      </c>
      <c r="K169" s="113" t="str">
        <f t="shared" si="25"/>
        <v>  </v>
      </c>
      <c r="N169" s="122"/>
    </row>
    <row r="170" ht="15" customHeight="1" spans="1:14">
      <c r="A170" s="120" t="s">
        <v>188</v>
      </c>
      <c r="B170" s="119">
        <v>265</v>
      </c>
      <c r="C170" s="119">
        <f>B170-D170</f>
        <v>265</v>
      </c>
      <c r="D170" s="119"/>
      <c r="E170" s="120"/>
      <c r="F170" s="120">
        <f t="shared" si="21"/>
        <v>0</v>
      </c>
      <c r="G170" s="120" t="str">
        <f t="shared" si="23"/>
        <v>    </v>
      </c>
      <c r="H170" s="121" t="str">
        <f t="shared" si="24"/>
        <v> </v>
      </c>
      <c r="I170" s="120"/>
      <c r="J170" s="121" t="str">
        <f t="shared" si="29"/>
        <v>      一般行政管理事务</v>
      </c>
      <c r="K170" s="113" t="str">
        <f t="shared" si="25"/>
        <v>  </v>
      </c>
      <c r="N170" s="122"/>
    </row>
    <row r="171" ht="15" customHeight="1" spans="1:14">
      <c r="A171" s="120" t="s">
        <v>189</v>
      </c>
      <c r="B171" s="119"/>
      <c r="C171" s="119"/>
      <c r="D171" s="119"/>
      <c r="E171" s="120"/>
      <c r="F171" s="120">
        <f t="shared" si="21"/>
        <v>0</v>
      </c>
      <c r="G171" s="120" t="str">
        <f t="shared" si="23"/>
        <v>    </v>
      </c>
      <c r="H171" s="121" t="str">
        <f t="shared" si="24"/>
        <v> </v>
      </c>
      <c r="I171" s="120"/>
      <c r="J171" s="121" t="str">
        <f t="shared" si="29"/>
        <v>      机关服务</v>
      </c>
      <c r="K171" s="113" t="str">
        <f t="shared" si="25"/>
        <v>  </v>
      </c>
      <c r="N171" s="122"/>
    </row>
    <row r="172" ht="15" customHeight="1" spans="1:14">
      <c r="A172" s="120" t="s">
        <v>281</v>
      </c>
      <c r="B172" s="119"/>
      <c r="C172" s="119"/>
      <c r="D172" s="119"/>
      <c r="E172" s="120"/>
      <c r="F172" s="120">
        <f t="shared" si="21"/>
        <v>0</v>
      </c>
      <c r="G172" s="120" t="str">
        <f t="shared" si="23"/>
        <v>    </v>
      </c>
      <c r="H172" s="121" t="str">
        <f t="shared" si="24"/>
        <v> </v>
      </c>
      <c r="I172" s="120"/>
      <c r="J172" s="121" t="str">
        <f t="shared" si="29"/>
        <v>      专项业务</v>
      </c>
      <c r="K172" s="113" t="str">
        <f t="shared" si="25"/>
        <v>  </v>
      </c>
      <c r="N172" s="122"/>
    </row>
    <row r="173" ht="15" customHeight="1" spans="1:14">
      <c r="A173" s="120" t="s">
        <v>196</v>
      </c>
      <c r="B173" s="119">
        <v>93</v>
      </c>
      <c r="C173" s="119">
        <f>B173-D173</f>
        <v>93</v>
      </c>
      <c r="D173" s="119"/>
      <c r="E173" s="120"/>
      <c r="F173" s="120">
        <f t="shared" si="21"/>
        <v>0</v>
      </c>
      <c r="G173" s="120" t="str">
        <f t="shared" si="23"/>
        <v>    </v>
      </c>
      <c r="H173" s="121" t="str">
        <f t="shared" si="24"/>
        <v> </v>
      </c>
      <c r="I173" s="120"/>
      <c r="J173" s="121" t="str">
        <f t="shared" si="29"/>
        <v>      事业运行</v>
      </c>
      <c r="K173" s="113" t="str">
        <f t="shared" si="25"/>
        <v>  </v>
      </c>
      <c r="N173" s="122"/>
    </row>
    <row r="174" ht="15" customHeight="1" spans="1:14">
      <c r="A174" s="120" t="s">
        <v>282</v>
      </c>
      <c r="B174" s="119"/>
      <c r="C174" s="119"/>
      <c r="D174" s="119"/>
      <c r="E174" s="120"/>
      <c r="F174" s="120">
        <f t="shared" si="21"/>
        <v>0</v>
      </c>
      <c r="G174" s="120" t="str">
        <f t="shared" si="23"/>
        <v>    </v>
      </c>
      <c r="H174" s="121" t="str">
        <f t="shared" si="24"/>
        <v> </v>
      </c>
      <c r="I174" s="120"/>
      <c r="J174" s="121" t="str">
        <f t="shared" si="29"/>
        <v>      其他党委办公厅（室）及相关机构事务支出</v>
      </c>
      <c r="K174" s="113" t="str">
        <f t="shared" si="25"/>
        <v>  </v>
      </c>
      <c r="N174" s="122"/>
    </row>
    <row r="175" ht="15" customHeight="1" spans="1:14">
      <c r="A175" s="120" t="s">
        <v>283</v>
      </c>
      <c r="B175" s="119">
        <f>SUM(B176:B181)</f>
        <v>1591</v>
      </c>
      <c r="C175" s="119">
        <f>B175-D175</f>
        <v>1588</v>
      </c>
      <c r="D175" s="119">
        <v>3</v>
      </c>
      <c r="E175" s="120"/>
      <c r="F175" s="120">
        <f t="shared" si="21"/>
        <v>3</v>
      </c>
      <c r="G175" s="120" t="str">
        <f t="shared" si="23"/>
        <v>    </v>
      </c>
      <c r="H175" s="121" t="str">
        <f t="shared" si="24"/>
        <v>组</v>
      </c>
      <c r="I175" s="120" t="str">
        <f>A175</f>
        <v>    组织事务</v>
      </c>
      <c r="J175" s="121"/>
      <c r="K175" s="113" t="str">
        <f t="shared" si="25"/>
        <v/>
      </c>
      <c r="N175" s="122"/>
    </row>
    <row r="176" ht="15" customHeight="1" spans="1:14">
      <c r="A176" s="120" t="s">
        <v>187</v>
      </c>
      <c r="B176" s="119">
        <v>123</v>
      </c>
      <c r="C176" s="119">
        <f>B176-D176</f>
        <v>123</v>
      </c>
      <c r="D176" s="119"/>
      <c r="E176" s="120"/>
      <c r="F176" s="120">
        <f t="shared" si="21"/>
        <v>0</v>
      </c>
      <c r="G176" s="120" t="str">
        <f t="shared" si="23"/>
        <v>    </v>
      </c>
      <c r="H176" s="121" t="str">
        <f t="shared" si="24"/>
        <v> </v>
      </c>
      <c r="I176" s="120"/>
      <c r="J176" s="121" t="str">
        <f t="shared" ref="J176:J181" si="30">A176</f>
        <v>      行政运行</v>
      </c>
      <c r="K176" s="113" t="str">
        <f t="shared" si="25"/>
        <v>  </v>
      </c>
      <c r="N176" s="122"/>
    </row>
    <row r="177" ht="15" customHeight="1" spans="1:14">
      <c r="A177" s="120" t="s">
        <v>188</v>
      </c>
      <c r="B177" s="119">
        <v>34</v>
      </c>
      <c r="C177" s="119">
        <f>B177-D177</f>
        <v>34</v>
      </c>
      <c r="D177" s="119"/>
      <c r="E177" s="120"/>
      <c r="F177" s="120">
        <f t="shared" si="21"/>
        <v>0</v>
      </c>
      <c r="G177" s="120" t="str">
        <f t="shared" si="23"/>
        <v>    </v>
      </c>
      <c r="H177" s="121" t="str">
        <f t="shared" si="24"/>
        <v> </v>
      </c>
      <c r="I177" s="120"/>
      <c r="J177" s="121" t="str">
        <f t="shared" si="30"/>
        <v>      一般行政管理事务</v>
      </c>
      <c r="K177" s="113" t="str">
        <f t="shared" si="25"/>
        <v>  </v>
      </c>
      <c r="N177" s="122"/>
    </row>
    <row r="178" ht="15" customHeight="1" spans="1:14">
      <c r="A178" s="120" t="s">
        <v>189</v>
      </c>
      <c r="B178" s="119"/>
      <c r="C178" s="119"/>
      <c r="D178" s="119"/>
      <c r="E178" s="120"/>
      <c r="F178" s="120">
        <f t="shared" si="21"/>
        <v>0</v>
      </c>
      <c r="G178" s="120" t="str">
        <f t="shared" si="23"/>
        <v>    </v>
      </c>
      <c r="H178" s="121" t="str">
        <f t="shared" si="24"/>
        <v> </v>
      </c>
      <c r="I178" s="120"/>
      <c r="J178" s="121" t="str">
        <f t="shared" si="30"/>
        <v>      机关服务</v>
      </c>
      <c r="K178" s="113" t="str">
        <f t="shared" si="25"/>
        <v>  </v>
      </c>
      <c r="N178" s="122"/>
    </row>
    <row r="179" ht="15" customHeight="1" spans="1:14">
      <c r="A179" s="120" t="s">
        <v>284</v>
      </c>
      <c r="B179" s="119">
        <v>10</v>
      </c>
      <c r="C179" s="119">
        <f>B179-D179</f>
        <v>10</v>
      </c>
      <c r="D179" s="119"/>
      <c r="E179" s="120"/>
      <c r="F179" s="120">
        <f t="shared" si="21"/>
        <v>0</v>
      </c>
      <c r="G179" s="120" t="str">
        <f t="shared" si="23"/>
        <v>    </v>
      </c>
      <c r="H179" s="121" t="str">
        <f t="shared" si="24"/>
        <v> </v>
      </c>
      <c r="I179" s="120"/>
      <c r="J179" s="121" t="str">
        <f t="shared" si="30"/>
        <v>      公务员事务</v>
      </c>
      <c r="K179" s="113" t="str">
        <f t="shared" si="25"/>
        <v>  </v>
      </c>
      <c r="N179" s="122"/>
    </row>
    <row r="180" ht="15" customHeight="1" spans="1:14">
      <c r="A180" s="120" t="s">
        <v>196</v>
      </c>
      <c r="B180" s="119">
        <v>107</v>
      </c>
      <c r="C180" s="119">
        <f>B180-D180</f>
        <v>107</v>
      </c>
      <c r="D180" s="119"/>
      <c r="E180" s="120"/>
      <c r="F180" s="120">
        <f t="shared" si="21"/>
        <v>0</v>
      </c>
      <c r="G180" s="120" t="str">
        <f t="shared" si="23"/>
        <v>    </v>
      </c>
      <c r="H180" s="121" t="str">
        <f t="shared" si="24"/>
        <v> </v>
      </c>
      <c r="I180" s="120"/>
      <c r="J180" s="121" t="str">
        <f t="shared" si="30"/>
        <v>      事业运行</v>
      </c>
      <c r="K180" s="113" t="str">
        <f t="shared" si="25"/>
        <v>  </v>
      </c>
      <c r="N180" s="122"/>
    </row>
    <row r="181" ht="15" customHeight="1" spans="1:14">
      <c r="A181" s="120" t="s">
        <v>285</v>
      </c>
      <c r="B181" s="119">
        <v>1317</v>
      </c>
      <c r="C181" s="119">
        <f>B181-D181</f>
        <v>1314</v>
      </c>
      <c r="D181" s="119">
        <v>3</v>
      </c>
      <c r="E181" s="120"/>
      <c r="F181" s="120">
        <f t="shared" si="21"/>
        <v>3</v>
      </c>
      <c r="G181" s="120" t="str">
        <f t="shared" si="23"/>
        <v>    </v>
      </c>
      <c r="H181" s="121" t="str">
        <f t="shared" si="24"/>
        <v> </v>
      </c>
      <c r="I181" s="120"/>
      <c r="J181" s="121" t="str">
        <f t="shared" si="30"/>
        <v>      其他组织事务支出</v>
      </c>
      <c r="K181" s="113" t="str">
        <f t="shared" si="25"/>
        <v>  </v>
      </c>
      <c r="N181" s="122"/>
    </row>
    <row r="182" ht="15" customHeight="1" spans="1:14">
      <c r="A182" s="120" t="s">
        <v>286</v>
      </c>
      <c r="B182" s="119">
        <f>SUM(B183:B188)</f>
        <v>310</v>
      </c>
      <c r="C182" s="119">
        <f>B182-D182</f>
        <v>310</v>
      </c>
      <c r="D182" s="119"/>
      <c r="E182" s="120"/>
      <c r="F182" s="120">
        <f t="shared" si="21"/>
        <v>0</v>
      </c>
      <c r="G182" s="120" t="str">
        <f t="shared" si="23"/>
        <v>    </v>
      </c>
      <c r="H182" s="121" t="str">
        <f t="shared" si="24"/>
        <v>宣</v>
      </c>
      <c r="I182" s="120" t="str">
        <f>A182</f>
        <v>    宣传事务</v>
      </c>
      <c r="J182" s="121"/>
      <c r="K182" s="113" t="str">
        <f t="shared" si="25"/>
        <v/>
      </c>
      <c r="N182" s="122"/>
    </row>
    <row r="183" ht="15" customHeight="1" spans="1:14">
      <c r="A183" s="120" t="s">
        <v>187</v>
      </c>
      <c r="B183" s="119">
        <v>86</v>
      </c>
      <c r="C183" s="119">
        <f>B183-D183</f>
        <v>86</v>
      </c>
      <c r="D183" s="119"/>
      <c r="E183" s="120"/>
      <c r="F183" s="120">
        <f t="shared" si="21"/>
        <v>0</v>
      </c>
      <c r="G183" s="120" t="str">
        <f t="shared" si="23"/>
        <v>    </v>
      </c>
      <c r="H183" s="121" t="str">
        <f t="shared" si="24"/>
        <v> </v>
      </c>
      <c r="I183" s="120"/>
      <c r="J183" s="121" t="str">
        <f t="shared" ref="J183:J188" si="31">A183</f>
        <v>      行政运行</v>
      </c>
      <c r="K183" s="113" t="str">
        <f t="shared" si="25"/>
        <v>  </v>
      </c>
      <c r="N183" s="122"/>
    </row>
    <row r="184" ht="15" customHeight="1" spans="1:14">
      <c r="A184" s="120" t="s">
        <v>188</v>
      </c>
      <c r="B184" s="119"/>
      <c r="C184" s="119"/>
      <c r="D184" s="119"/>
      <c r="E184" s="120"/>
      <c r="F184" s="120">
        <f t="shared" si="21"/>
        <v>0</v>
      </c>
      <c r="G184" s="120" t="str">
        <f t="shared" si="23"/>
        <v>    </v>
      </c>
      <c r="H184" s="121" t="str">
        <f t="shared" si="24"/>
        <v> </v>
      </c>
      <c r="I184" s="120"/>
      <c r="J184" s="121" t="str">
        <f t="shared" si="31"/>
        <v>      一般行政管理事务</v>
      </c>
      <c r="K184" s="113" t="str">
        <f t="shared" si="25"/>
        <v>  </v>
      </c>
      <c r="N184" s="122"/>
    </row>
    <row r="185" ht="15" customHeight="1" spans="1:14">
      <c r="A185" s="120" t="s">
        <v>189</v>
      </c>
      <c r="B185" s="119"/>
      <c r="C185" s="119"/>
      <c r="D185" s="119"/>
      <c r="E185" s="120"/>
      <c r="F185" s="120">
        <f t="shared" si="21"/>
        <v>0</v>
      </c>
      <c r="G185" s="120" t="str">
        <f t="shared" si="23"/>
        <v>    </v>
      </c>
      <c r="H185" s="121" t="str">
        <f t="shared" si="24"/>
        <v> </v>
      </c>
      <c r="I185" s="120"/>
      <c r="J185" s="121" t="str">
        <f t="shared" si="31"/>
        <v>      机关服务</v>
      </c>
      <c r="K185" s="113" t="str">
        <f t="shared" si="25"/>
        <v>  </v>
      </c>
      <c r="N185" s="122"/>
    </row>
    <row r="186" ht="15" customHeight="1" spans="1:14">
      <c r="A186" s="120" t="s">
        <v>287</v>
      </c>
      <c r="B186" s="119"/>
      <c r="C186" s="119"/>
      <c r="D186" s="119"/>
      <c r="E186" s="120"/>
      <c r="F186" s="120">
        <f t="shared" si="21"/>
        <v>0</v>
      </c>
      <c r="G186" s="120" t="str">
        <f t="shared" si="23"/>
        <v>    </v>
      </c>
      <c r="H186" s="121" t="str">
        <f t="shared" si="24"/>
        <v> </v>
      </c>
      <c r="I186" s="120"/>
      <c r="J186" s="121" t="str">
        <f t="shared" si="31"/>
        <v>      宣传管理</v>
      </c>
      <c r="K186" s="113" t="str">
        <f t="shared" si="25"/>
        <v>  </v>
      </c>
      <c r="N186" s="122"/>
    </row>
    <row r="187" ht="15" customHeight="1" spans="1:14">
      <c r="A187" s="120" t="s">
        <v>196</v>
      </c>
      <c r="B187" s="119">
        <v>9</v>
      </c>
      <c r="C187" s="119">
        <f>B187-D187</f>
        <v>9</v>
      </c>
      <c r="D187" s="119"/>
      <c r="E187" s="120"/>
      <c r="F187" s="120">
        <f t="shared" si="21"/>
        <v>0</v>
      </c>
      <c r="G187" s="120" t="str">
        <f t="shared" si="23"/>
        <v>    </v>
      </c>
      <c r="H187" s="121" t="str">
        <f t="shared" si="24"/>
        <v> </v>
      </c>
      <c r="I187" s="120"/>
      <c r="J187" s="121" t="str">
        <f t="shared" si="31"/>
        <v>      事业运行</v>
      </c>
      <c r="K187" s="113" t="str">
        <f t="shared" si="25"/>
        <v>  </v>
      </c>
      <c r="N187" s="122"/>
    </row>
    <row r="188" ht="15" customHeight="1" spans="1:14">
      <c r="A188" s="120" t="s">
        <v>288</v>
      </c>
      <c r="B188" s="119">
        <v>215</v>
      </c>
      <c r="C188" s="119">
        <f>B188-D188</f>
        <v>215</v>
      </c>
      <c r="D188" s="119"/>
      <c r="E188" s="120"/>
      <c r="F188" s="120">
        <f t="shared" si="21"/>
        <v>0</v>
      </c>
      <c r="G188" s="120" t="str">
        <f t="shared" si="23"/>
        <v>    </v>
      </c>
      <c r="H188" s="121" t="str">
        <f t="shared" si="24"/>
        <v> </v>
      </c>
      <c r="I188" s="120"/>
      <c r="J188" s="121" t="str">
        <f t="shared" si="31"/>
        <v>      其他宣传事务支出</v>
      </c>
      <c r="K188" s="113" t="str">
        <f t="shared" si="25"/>
        <v>  </v>
      </c>
      <c r="N188" s="122"/>
    </row>
    <row r="189" ht="15" customHeight="1" spans="1:14">
      <c r="A189" s="120" t="s">
        <v>289</v>
      </c>
      <c r="B189" s="119">
        <f>SUM(B190:B196)</f>
        <v>137</v>
      </c>
      <c r="C189" s="119">
        <f>B189-D189</f>
        <v>137</v>
      </c>
      <c r="D189" s="119"/>
      <c r="E189" s="120"/>
      <c r="F189" s="120">
        <f t="shared" si="21"/>
        <v>0</v>
      </c>
      <c r="G189" s="120" t="str">
        <f t="shared" si="23"/>
        <v>    </v>
      </c>
      <c r="H189" s="121" t="str">
        <f t="shared" si="24"/>
        <v>统</v>
      </c>
      <c r="I189" s="120" t="str">
        <f>A189</f>
        <v>    统战事务</v>
      </c>
      <c r="J189" s="121"/>
      <c r="K189" s="113" t="str">
        <f t="shared" si="25"/>
        <v/>
      </c>
      <c r="N189" s="122"/>
    </row>
    <row r="190" ht="15" customHeight="1" spans="1:14">
      <c r="A190" s="120" t="s">
        <v>187</v>
      </c>
      <c r="B190" s="119">
        <v>82</v>
      </c>
      <c r="C190" s="119">
        <f>B190-D190</f>
        <v>82</v>
      </c>
      <c r="D190" s="119"/>
      <c r="E190" s="120"/>
      <c r="F190" s="120">
        <f t="shared" si="21"/>
        <v>0</v>
      </c>
      <c r="G190" s="120" t="str">
        <f t="shared" si="23"/>
        <v>    </v>
      </c>
      <c r="H190" s="121" t="str">
        <f t="shared" si="24"/>
        <v> </v>
      </c>
      <c r="I190" s="120"/>
      <c r="J190" s="121" t="str">
        <f t="shared" ref="J190:J196" si="32">A190</f>
        <v>      行政运行</v>
      </c>
      <c r="K190" s="113" t="str">
        <f t="shared" si="25"/>
        <v>  </v>
      </c>
      <c r="N190" s="122"/>
    </row>
    <row r="191" ht="15" customHeight="1" spans="1:14">
      <c r="A191" s="120" t="s">
        <v>188</v>
      </c>
      <c r="B191" s="119"/>
      <c r="C191" s="119"/>
      <c r="D191" s="119"/>
      <c r="E191" s="120"/>
      <c r="F191" s="120">
        <f t="shared" si="21"/>
        <v>0</v>
      </c>
      <c r="G191" s="120" t="str">
        <f t="shared" si="23"/>
        <v>    </v>
      </c>
      <c r="H191" s="121" t="str">
        <f t="shared" si="24"/>
        <v> </v>
      </c>
      <c r="I191" s="120"/>
      <c r="J191" s="121" t="str">
        <f t="shared" si="32"/>
        <v>      一般行政管理事务</v>
      </c>
      <c r="K191" s="113" t="str">
        <f t="shared" si="25"/>
        <v>  </v>
      </c>
      <c r="N191" s="122"/>
    </row>
    <row r="192" ht="15" customHeight="1" spans="1:14">
      <c r="A192" s="120" t="s">
        <v>189</v>
      </c>
      <c r="B192" s="119"/>
      <c r="C192" s="119"/>
      <c r="D192" s="119"/>
      <c r="E192" s="120"/>
      <c r="F192" s="120">
        <f t="shared" si="21"/>
        <v>0</v>
      </c>
      <c r="G192" s="120" t="str">
        <f t="shared" si="23"/>
        <v>    </v>
      </c>
      <c r="H192" s="121" t="str">
        <f t="shared" si="24"/>
        <v> </v>
      </c>
      <c r="I192" s="120"/>
      <c r="J192" s="121" t="str">
        <f t="shared" si="32"/>
        <v>      机关服务</v>
      </c>
      <c r="K192" s="113" t="str">
        <f t="shared" si="25"/>
        <v>  </v>
      </c>
      <c r="N192" s="122"/>
    </row>
    <row r="193" ht="15" customHeight="1" spans="1:14">
      <c r="A193" s="120" t="s">
        <v>290</v>
      </c>
      <c r="B193" s="119">
        <v>15</v>
      </c>
      <c r="C193" s="119">
        <f>B193-D193</f>
        <v>15</v>
      </c>
      <c r="D193" s="119"/>
      <c r="E193" s="120"/>
      <c r="F193" s="120">
        <f t="shared" si="21"/>
        <v>0</v>
      </c>
      <c r="G193" s="120" t="str">
        <f t="shared" si="23"/>
        <v>    </v>
      </c>
      <c r="H193" s="121" t="str">
        <f t="shared" si="24"/>
        <v> </v>
      </c>
      <c r="I193" s="120"/>
      <c r="J193" s="121" t="str">
        <f t="shared" si="32"/>
        <v>      宗教事务</v>
      </c>
      <c r="K193" s="113" t="str">
        <f t="shared" si="25"/>
        <v>  </v>
      </c>
      <c r="N193" s="122"/>
    </row>
    <row r="194" ht="15" customHeight="1" spans="1:14">
      <c r="A194" s="120" t="s">
        <v>291</v>
      </c>
      <c r="B194" s="119"/>
      <c r="C194" s="119"/>
      <c r="D194" s="119"/>
      <c r="E194" s="120"/>
      <c r="F194" s="120">
        <f t="shared" si="21"/>
        <v>0</v>
      </c>
      <c r="G194" s="120" t="str">
        <f t="shared" si="23"/>
        <v>    </v>
      </c>
      <c r="H194" s="121" t="str">
        <f t="shared" si="24"/>
        <v> </v>
      </c>
      <c r="I194" s="120"/>
      <c r="J194" s="121" t="str">
        <f t="shared" si="32"/>
        <v>      华侨事务</v>
      </c>
      <c r="K194" s="113" t="str">
        <f t="shared" si="25"/>
        <v>  </v>
      </c>
      <c r="N194" s="122"/>
    </row>
    <row r="195" ht="15" customHeight="1" spans="1:14">
      <c r="A195" s="120" t="s">
        <v>196</v>
      </c>
      <c r="B195" s="119">
        <v>31</v>
      </c>
      <c r="C195" s="119">
        <f>B195-D195</f>
        <v>31</v>
      </c>
      <c r="D195" s="119"/>
      <c r="E195" s="120"/>
      <c r="F195" s="120">
        <f t="shared" si="21"/>
        <v>0</v>
      </c>
      <c r="G195" s="120" t="str">
        <f t="shared" si="23"/>
        <v>    </v>
      </c>
      <c r="H195" s="121" t="str">
        <f t="shared" si="24"/>
        <v> </v>
      </c>
      <c r="I195" s="120"/>
      <c r="J195" s="121" t="str">
        <f t="shared" si="32"/>
        <v>      事业运行</v>
      </c>
      <c r="K195" s="113" t="str">
        <f t="shared" si="25"/>
        <v>  </v>
      </c>
      <c r="N195" s="122"/>
    </row>
    <row r="196" ht="15" customHeight="1" spans="1:14">
      <c r="A196" s="120" t="s">
        <v>292</v>
      </c>
      <c r="B196" s="119">
        <v>9</v>
      </c>
      <c r="C196" s="119">
        <f>B196-D196</f>
        <v>9</v>
      </c>
      <c r="D196" s="119"/>
      <c r="E196" s="120"/>
      <c r="F196" s="120">
        <f t="shared" si="21"/>
        <v>0</v>
      </c>
      <c r="G196" s="120" t="str">
        <f t="shared" si="23"/>
        <v>    </v>
      </c>
      <c r="H196" s="121" t="str">
        <f t="shared" si="24"/>
        <v> </v>
      </c>
      <c r="I196" s="120"/>
      <c r="J196" s="121" t="str">
        <f t="shared" si="32"/>
        <v>      其他统战事务支出</v>
      </c>
      <c r="K196" s="113" t="str">
        <f t="shared" si="25"/>
        <v>  </v>
      </c>
      <c r="N196" s="122"/>
    </row>
    <row r="197" ht="15" customHeight="1" spans="1:14">
      <c r="A197" s="120" t="s">
        <v>293</v>
      </c>
      <c r="B197" s="119"/>
      <c r="C197" s="119"/>
      <c r="D197" s="119"/>
      <c r="E197" s="120"/>
      <c r="F197" s="120">
        <f t="shared" si="21"/>
        <v>0</v>
      </c>
      <c r="G197" s="120" t="str">
        <f t="shared" si="23"/>
        <v>    </v>
      </c>
      <c r="H197" s="121" t="str">
        <f t="shared" si="24"/>
        <v>对</v>
      </c>
      <c r="I197" s="120" t="str">
        <f>A197</f>
        <v>    对外联络事务</v>
      </c>
      <c r="J197" s="121"/>
      <c r="K197" s="113" t="str">
        <f t="shared" si="25"/>
        <v/>
      </c>
      <c r="N197" s="122"/>
    </row>
    <row r="198" ht="15" customHeight="1" spans="1:14">
      <c r="A198" s="120" t="s">
        <v>187</v>
      </c>
      <c r="B198" s="119"/>
      <c r="C198" s="119"/>
      <c r="D198" s="119"/>
      <c r="E198" s="120"/>
      <c r="F198" s="120">
        <f t="shared" ref="F198:F261" si="33">B198-C198</f>
        <v>0</v>
      </c>
      <c r="G198" s="120" t="str">
        <f t="shared" si="23"/>
        <v>    </v>
      </c>
      <c r="H198" s="121" t="str">
        <f t="shared" si="24"/>
        <v> </v>
      </c>
      <c r="I198" s="120"/>
      <c r="J198" s="121" t="str">
        <f>A198</f>
        <v>      行政运行</v>
      </c>
      <c r="K198" s="113" t="str">
        <f t="shared" si="25"/>
        <v>  </v>
      </c>
      <c r="N198" s="122"/>
    </row>
    <row r="199" ht="15" customHeight="1" spans="1:14">
      <c r="A199" s="120" t="s">
        <v>188</v>
      </c>
      <c r="B199" s="119"/>
      <c r="C199" s="119"/>
      <c r="D199" s="119"/>
      <c r="E199" s="120"/>
      <c r="F199" s="120">
        <f t="shared" si="33"/>
        <v>0</v>
      </c>
      <c r="G199" s="120" t="str">
        <f t="shared" ref="G199:G262" si="34">LEFT(A199,4)</f>
        <v>    </v>
      </c>
      <c r="H199" s="121" t="str">
        <f t="shared" si="24"/>
        <v> </v>
      </c>
      <c r="I199" s="120"/>
      <c r="J199" s="121" t="str">
        <f>A199</f>
        <v>      一般行政管理事务</v>
      </c>
      <c r="K199" s="113" t="str">
        <f t="shared" si="25"/>
        <v>  </v>
      </c>
      <c r="N199" s="122"/>
    </row>
    <row r="200" ht="15" customHeight="1" spans="1:14">
      <c r="A200" s="120" t="s">
        <v>189</v>
      </c>
      <c r="B200" s="119"/>
      <c r="C200" s="119"/>
      <c r="D200" s="119"/>
      <c r="E200" s="120"/>
      <c r="F200" s="120">
        <f t="shared" si="33"/>
        <v>0</v>
      </c>
      <c r="G200" s="120" t="str">
        <f t="shared" si="34"/>
        <v>    </v>
      </c>
      <c r="H200" s="121" t="str">
        <f t="shared" ref="H200:H263" si="35">MID(A200,5,1)</f>
        <v> </v>
      </c>
      <c r="I200" s="120"/>
      <c r="J200" s="121" t="str">
        <f>A200</f>
        <v>      机关服务</v>
      </c>
      <c r="K200" s="113" t="str">
        <f t="shared" ref="K200:K263" si="36">LEFT(J200,2)</f>
        <v>  </v>
      </c>
      <c r="N200" s="122"/>
    </row>
    <row r="201" ht="15" customHeight="1" spans="1:14">
      <c r="A201" s="120" t="s">
        <v>196</v>
      </c>
      <c r="B201" s="119"/>
      <c r="C201" s="119"/>
      <c r="D201" s="119"/>
      <c r="E201" s="120"/>
      <c r="F201" s="120">
        <f t="shared" si="33"/>
        <v>0</v>
      </c>
      <c r="G201" s="120" t="str">
        <f t="shared" si="34"/>
        <v>    </v>
      </c>
      <c r="H201" s="121" t="str">
        <f t="shared" si="35"/>
        <v> </v>
      </c>
      <c r="I201" s="120"/>
      <c r="J201" s="121" t="str">
        <f>A201</f>
        <v>      事业运行</v>
      </c>
      <c r="K201" s="113" t="str">
        <f t="shared" si="36"/>
        <v>  </v>
      </c>
      <c r="N201" s="122"/>
    </row>
    <row r="202" ht="15" customHeight="1" spans="1:14">
      <c r="A202" s="120" t="s">
        <v>294</v>
      </c>
      <c r="B202" s="119"/>
      <c r="C202" s="119"/>
      <c r="D202" s="119"/>
      <c r="E202" s="120"/>
      <c r="F202" s="120">
        <f t="shared" si="33"/>
        <v>0</v>
      </c>
      <c r="G202" s="120" t="str">
        <f t="shared" si="34"/>
        <v>    </v>
      </c>
      <c r="H202" s="121" t="str">
        <f t="shared" si="35"/>
        <v> </v>
      </c>
      <c r="I202" s="120"/>
      <c r="J202" s="121" t="str">
        <f>A202</f>
        <v>      其他对外联络事务支出</v>
      </c>
      <c r="K202" s="113" t="str">
        <f t="shared" si="36"/>
        <v>  </v>
      </c>
      <c r="N202" s="122"/>
    </row>
    <row r="203" ht="15" customHeight="1" spans="1:14">
      <c r="A203" s="120" t="s">
        <v>295</v>
      </c>
      <c r="B203" s="119">
        <f>SUM(B204:B208)</f>
        <v>739</v>
      </c>
      <c r="C203" s="119">
        <f t="shared" ref="C203:C209" si="37">B203-D203</f>
        <v>739</v>
      </c>
      <c r="D203" s="119"/>
      <c r="E203" s="120"/>
      <c r="F203" s="120">
        <f t="shared" si="33"/>
        <v>0</v>
      </c>
      <c r="G203" s="120" t="str">
        <f t="shared" si="34"/>
        <v>    </v>
      </c>
      <c r="H203" s="121" t="str">
        <f t="shared" si="35"/>
        <v>其</v>
      </c>
      <c r="I203" s="120" t="str">
        <f>A203</f>
        <v>    其他共产党事务支出</v>
      </c>
      <c r="J203" s="121"/>
      <c r="K203" s="113" t="str">
        <f t="shared" si="36"/>
        <v/>
      </c>
      <c r="N203" s="122"/>
    </row>
    <row r="204" ht="15" customHeight="1" spans="1:14">
      <c r="A204" s="120" t="s">
        <v>187</v>
      </c>
      <c r="B204" s="119">
        <v>197</v>
      </c>
      <c r="C204" s="119">
        <f t="shared" si="37"/>
        <v>197</v>
      </c>
      <c r="D204" s="119"/>
      <c r="E204" s="120"/>
      <c r="F204" s="120">
        <f t="shared" si="33"/>
        <v>0</v>
      </c>
      <c r="G204" s="120" t="str">
        <f t="shared" si="34"/>
        <v>    </v>
      </c>
      <c r="H204" s="121" t="str">
        <f t="shared" si="35"/>
        <v> </v>
      </c>
      <c r="I204" s="120"/>
      <c r="J204" s="121" t="str">
        <f>A204</f>
        <v>      行政运行</v>
      </c>
      <c r="K204" s="113" t="str">
        <f t="shared" si="36"/>
        <v>  </v>
      </c>
      <c r="N204" s="122"/>
    </row>
    <row r="205" ht="15" customHeight="1" spans="1:14">
      <c r="A205" s="120" t="s">
        <v>188</v>
      </c>
      <c r="B205" s="119">
        <v>362</v>
      </c>
      <c r="C205" s="119">
        <f t="shared" si="37"/>
        <v>362</v>
      </c>
      <c r="D205" s="119"/>
      <c r="E205" s="120"/>
      <c r="F205" s="120">
        <f t="shared" si="33"/>
        <v>0</v>
      </c>
      <c r="G205" s="120" t="str">
        <f t="shared" si="34"/>
        <v>    </v>
      </c>
      <c r="H205" s="121" t="str">
        <f t="shared" si="35"/>
        <v> </v>
      </c>
      <c r="I205" s="120"/>
      <c r="J205" s="121" t="str">
        <f>A205</f>
        <v>      一般行政管理事务</v>
      </c>
      <c r="K205" s="113" t="str">
        <f t="shared" si="36"/>
        <v>  </v>
      </c>
      <c r="N205" s="122"/>
    </row>
    <row r="206" ht="15" customHeight="1" spans="1:14">
      <c r="A206" s="120" t="s">
        <v>189</v>
      </c>
      <c r="B206" s="119">
        <v>1</v>
      </c>
      <c r="C206" s="119">
        <f t="shared" si="37"/>
        <v>1</v>
      </c>
      <c r="D206" s="119"/>
      <c r="E206" s="120"/>
      <c r="F206" s="120">
        <f t="shared" si="33"/>
        <v>0</v>
      </c>
      <c r="G206" s="120" t="str">
        <f t="shared" si="34"/>
        <v>    </v>
      </c>
      <c r="H206" s="121" t="str">
        <f t="shared" si="35"/>
        <v> </v>
      </c>
      <c r="I206" s="120"/>
      <c r="J206" s="121" t="str">
        <f>A206</f>
        <v>      机关服务</v>
      </c>
      <c r="K206" s="113" t="str">
        <f t="shared" si="36"/>
        <v>  </v>
      </c>
      <c r="N206" s="122"/>
    </row>
    <row r="207" ht="15" customHeight="1" spans="1:14">
      <c r="A207" s="120" t="s">
        <v>196</v>
      </c>
      <c r="B207" s="119">
        <v>163</v>
      </c>
      <c r="C207" s="119">
        <f t="shared" si="37"/>
        <v>163</v>
      </c>
      <c r="D207" s="119"/>
      <c r="E207" s="120"/>
      <c r="F207" s="120">
        <f t="shared" si="33"/>
        <v>0</v>
      </c>
      <c r="G207" s="120" t="str">
        <f t="shared" si="34"/>
        <v>    </v>
      </c>
      <c r="H207" s="121" t="str">
        <f t="shared" si="35"/>
        <v> </v>
      </c>
      <c r="I207" s="120"/>
      <c r="J207" s="121" t="str">
        <f>A207</f>
        <v>      事业运行</v>
      </c>
      <c r="K207" s="113" t="str">
        <f t="shared" si="36"/>
        <v>  </v>
      </c>
      <c r="N207" s="122"/>
    </row>
    <row r="208" ht="15" customHeight="1" spans="1:14">
      <c r="A208" s="120" t="s">
        <v>296</v>
      </c>
      <c r="B208" s="119">
        <v>16</v>
      </c>
      <c r="C208" s="119">
        <f t="shared" si="37"/>
        <v>16</v>
      </c>
      <c r="D208" s="119"/>
      <c r="E208" s="120"/>
      <c r="F208" s="120">
        <f t="shared" si="33"/>
        <v>0</v>
      </c>
      <c r="G208" s="120" t="str">
        <f t="shared" si="34"/>
        <v>    </v>
      </c>
      <c r="H208" s="121" t="str">
        <f t="shared" si="35"/>
        <v> </v>
      </c>
      <c r="I208" s="120"/>
      <c r="J208" s="121" t="str">
        <f>A208</f>
        <v>      其他共产党事务支出</v>
      </c>
      <c r="K208" s="113" t="str">
        <f t="shared" si="36"/>
        <v>  </v>
      </c>
      <c r="N208" s="122"/>
    </row>
    <row r="209" ht="15" customHeight="1" spans="1:14">
      <c r="A209" s="120" t="s">
        <v>297</v>
      </c>
      <c r="B209" s="119">
        <f>SUM(B210:B215)</f>
        <v>15</v>
      </c>
      <c r="C209" s="119">
        <f t="shared" si="37"/>
        <v>15</v>
      </c>
      <c r="D209" s="119"/>
      <c r="E209" s="120"/>
      <c r="F209" s="120">
        <f t="shared" si="33"/>
        <v>0</v>
      </c>
      <c r="G209" s="120" t="str">
        <f t="shared" si="34"/>
        <v>    </v>
      </c>
      <c r="H209" s="121" t="str">
        <f t="shared" si="35"/>
        <v>网</v>
      </c>
      <c r="I209" s="120" t="str">
        <f>A209</f>
        <v>    网信事务</v>
      </c>
      <c r="J209" s="121"/>
      <c r="K209" s="113" t="str">
        <f t="shared" si="36"/>
        <v/>
      </c>
      <c r="N209" s="122"/>
    </row>
    <row r="210" ht="15" customHeight="1" spans="1:14">
      <c r="A210" s="120" t="s">
        <v>187</v>
      </c>
      <c r="B210" s="119"/>
      <c r="C210" s="119"/>
      <c r="D210" s="119"/>
      <c r="E210" s="120"/>
      <c r="F210" s="120">
        <f t="shared" si="33"/>
        <v>0</v>
      </c>
      <c r="G210" s="120" t="str">
        <f t="shared" si="34"/>
        <v>    </v>
      </c>
      <c r="H210" s="121" t="str">
        <f t="shared" si="35"/>
        <v> </v>
      </c>
      <c r="I210" s="120"/>
      <c r="J210" s="121" t="str">
        <f t="shared" ref="J210:J215" si="38">A210</f>
        <v>      行政运行</v>
      </c>
      <c r="K210" s="113" t="str">
        <f t="shared" si="36"/>
        <v>  </v>
      </c>
      <c r="N210" s="122"/>
    </row>
    <row r="211" ht="15" customHeight="1" spans="1:14">
      <c r="A211" s="120" t="s">
        <v>188</v>
      </c>
      <c r="B211" s="119"/>
      <c r="C211" s="119"/>
      <c r="D211" s="119"/>
      <c r="E211" s="120"/>
      <c r="F211" s="120">
        <f t="shared" si="33"/>
        <v>0</v>
      </c>
      <c r="G211" s="120" t="str">
        <f t="shared" si="34"/>
        <v>    </v>
      </c>
      <c r="H211" s="121" t="str">
        <f t="shared" si="35"/>
        <v> </v>
      </c>
      <c r="I211" s="120"/>
      <c r="J211" s="121" t="str">
        <f t="shared" si="38"/>
        <v>      一般行政管理事务</v>
      </c>
      <c r="K211" s="113" t="str">
        <f t="shared" si="36"/>
        <v>  </v>
      </c>
      <c r="N211" s="122"/>
    </row>
    <row r="212" ht="15" customHeight="1" spans="1:14">
      <c r="A212" s="120" t="s">
        <v>189</v>
      </c>
      <c r="B212" s="119"/>
      <c r="C212" s="119"/>
      <c r="D212" s="119"/>
      <c r="E212" s="120"/>
      <c r="F212" s="120">
        <f t="shared" si="33"/>
        <v>0</v>
      </c>
      <c r="G212" s="120" t="str">
        <f t="shared" si="34"/>
        <v>    </v>
      </c>
      <c r="H212" s="121" t="str">
        <f t="shared" si="35"/>
        <v> </v>
      </c>
      <c r="I212" s="120"/>
      <c r="J212" s="121" t="str">
        <f t="shared" si="38"/>
        <v>      机关服务</v>
      </c>
      <c r="K212" s="113" t="str">
        <f t="shared" si="36"/>
        <v>  </v>
      </c>
      <c r="N212" s="122"/>
    </row>
    <row r="213" ht="15" customHeight="1" spans="1:14">
      <c r="A213" s="120" t="s">
        <v>298</v>
      </c>
      <c r="B213" s="119">
        <v>15</v>
      </c>
      <c r="C213" s="119">
        <f>B213-D213</f>
        <v>15</v>
      </c>
      <c r="D213" s="119"/>
      <c r="E213" s="120"/>
      <c r="F213" s="120">
        <f t="shared" si="33"/>
        <v>0</v>
      </c>
      <c r="G213" s="120" t="str">
        <f t="shared" si="34"/>
        <v>    </v>
      </c>
      <c r="H213" s="121" t="str">
        <f t="shared" si="35"/>
        <v> </v>
      </c>
      <c r="I213" s="120"/>
      <c r="J213" s="121" t="str">
        <f t="shared" si="38"/>
        <v>      信息安全事务</v>
      </c>
      <c r="K213" s="113" t="str">
        <f t="shared" si="36"/>
        <v>  </v>
      </c>
      <c r="N213" s="122"/>
    </row>
    <row r="214" ht="15" customHeight="1" spans="1:14">
      <c r="A214" s="120" t="s">
        <v>196</v>
      </c>
      <c r="B214" s="119"/>
      <c r="C214" s="119"/>
      <c r="D214" s="119"/>
      <c r="E214" s="120"/>
      <c r="F214" s="120">
        <f t="shared" si="33"/>
        <v>0</v>
      </c>
      <c r="G214" s="120" t="str">
        <f t="shared" si="34"/>
        <v>    </v>
      </c>
      <c r="H214" s="121" t="str">
        <f t="shared" si="35"/>
        <v> </v>
      </c>
      <c r="I214" s="120"/>
      <c r="J214" s="121" t="str">
        <f t="shared" si="38"/>
        <v>      事业运行</v>
      </c>
      <c r="K214" s="113" t="str">
        <f t="shared" si="36"/>
        <v>  </v>
      </c>
      <c r="N214" s="122"/>
    </row>
    <row r="215" ht="15" customHeight="1" spans="1:14">
      <c r="A215" s="120" t="s">
        <v>299</v>
      </c>
      <c r="B215" s="119"/>
      <c r="C215" s="119"/>
      <c r="D215" s="119"/>
      <c r="E215" s="120"/>
      <c r="F215" s="120">
        <f t="shared" si="33"/>
        <v>0</v>
      </c>
      <c r="G215" s="120" t="str">
        <f t="shared" si="34"/>
        <v>    </v>
      </c>
      <c r="H215" s="121" t="str">
        <f t="shared" si="35"/>
        <v> </v>
      </c>
      <c r="I215" s="120"/>
      <c r="J215" s="121" t="str">
        <f t="shared" si="38"/>
        <v>      其他网信事务支出</v>
      </c>
      <c r="K215" s="113" t="str">
        <f t="shared" si="36"/>
        <v>  </v>
      </c>
      <c r="N215" s="122"/>
    </row>
    <row r="216" ht="15" customHeight="1" spans="1:14">
      <c r="A216" s="120" t="s">
        <v>300</v>
      </c>
      <c r="B216" s="119">
        <f>SUM(B217:B230)</f>
        <v>965</v>
      </c>
      <c r="C216" s="119">
        <f>B216-D216</f>
        <v>965</v>
      </c>
      <c r="D216" s="119"/>
      <c r="E216" s="120"/>
      <c r="F216" s="120">
        <f t="shared" si="33"/>
        <v>0</v>
      </c>
      <c r="G216" s="120" t="str">
        <f t="shared" si="34"/>
        <v>    </v>
      </c>
      <c r="H216" s="121" t="str">
        <f t="shared" si="35"/>
        <v>市</v>
      </c>
      <c r="I216" s="120" t="str">
        <f>A216</f>
        <v>    市场监督管理事务</v>
      </c>
      <c r="J216" s="121"/>
      <c r="K216" s="113" t="str">
        <f t="shared" si="36"/>
        <v/>
      </c>
      <c r="N216" s="122"/>
    </row>
    <row r="217" ht="15" customHeight="1" spans="1:14">
      <c r="A217" s="120" t="s">
        <v>187</v>
      </c>
      <c r="B217" s="119">
        <v>281</v>
      </c>
      <c r="C217" s="119">
        <f>B217-D217</f>
        <v>281</v>
      </c>
      <c r="D217" s="119"/>
      <c r="E217" s="120"/>
      <c r="F217" s="120">
        <f t="shared" si="33"/>
        <v>0</v>
      </c>
      <c r="G217" s="120" t="str">
        <f t="shared" si="34"/>
        <v>    </v>
      </c>
      <c r="H217" s="121" t="str">
        <f t="shared" si="35"/>
        <v> </v>
      </c>
      <c r="I217" s="120"/>
      <c r="J217" s="121" t="str">
        <f t="shared" ref="J217:J230" si="39">A217</f>
        <v>      行政运行</v>
      </c>
      <c r="K217" s="113" t="str">
        <f t="shared" si="36"/>
        <v>  </v>
      </c>
      <c r="N217" s="122"/>
    </row>
    <row r="218" ht="15" customHeight="1" spans="1:14">
      <c r="A218" s="120" t="s">
        <v>188</v>
      </c>
      <c r="B218" s="119"/>
      <c r="C218" s="119"/>
      <c r="D218" s="119"/>
      <c r="E218" s="120"/>
      <c r="F218" s="120">
        <f t="shared" si="33"/>
        <v>0</v>
      </c>
      <c r="G218" s="120" t="str">
        <f t="shared" si="34"/>
        <v>    </v>
      </c>
      <c r="H218" s="121" t="str">
        <f t="shared" si="35"/>
        <v> </v>
      </c>
      <c r="I218" s="120"/>
      <c r="J218" s="121" t="str">
        <f t="shared" si="39"/>
        <v>      一般行政管理事务</v>
      </c>
      <c r="K218" s="113" t="str">
        <f t="shared" si="36"/>
        <v>  </v>
      </c>
      <c r="N218" s="122"/>
    </row>
    <row r="219" ht="15" customHeight="1" spans="1:14">
      <c r="A219" s="120" t="s">
        <v>189</v>
      </c>
      <c r="B219" s="119"/>
      <c r="C219" s="119"/>
      <c r="D219" s="119"/>
      <c r="E219" s="120"/>
      <c r="F219" s="120">
        <f t="shared" si="33"/>
        <v>0</v>
      </c>
      <c r="G219" s="120" t="str">
        <f t="shared" si="34"/>
        <v>    </v>
      </c>
      <c r="H219" s="121" t="str">
        <f t="shared" si="35"/>
        <v> </v>
      </c>
      <c r="I219" s="120"/>
      <c r="J219" s="121" t="str">
        <f t="shared" si="39"/>
        <v>      机关服务</v>
      </c>
      <c r="K219" s="113" t="str">
        <f t="shared" si="36"/>
        <v>  </v>
      </c>
      <c r="N219" s="122"/>
    </row>
    <row r="220" ht="15" customHeight="1" spans="1:14">
      <c r="A220" s="120" t="s">
        <v>301</v>
      </c>
      <c r="B220" s="119"/>
      <c r="C220" s="119"/>
      <c r="D220" s="119"/>
      <c r="E220" s="120"/>
      <c r="F220" s="120">
        <f t="shared" si="33"/>
        <v>0</v>
      </c>
      <c r="G220" s="120" t="str">
        <f t="shared" si="34"/>
        <v>    </v>
      </c>
      <c r="H220" s="121" t="str">
        <f t="shared" si="35"/>
        <v> </v>
      </c>
      <c r="I220" s="120"/>
      <c r="J220" s="121" t="str">
        <f t="shared" si="39"/>
        <v>      市场主体管理</v>
      </c>
      <c r="K220" s="113" t="str">
        <f t="shared" si="36"/>
        <v>  </v>
      </c>
      <c r="N220" s="122"/>
    </row>
    <row r="221" ht="15" customHeight="1" spans="1:14">
      <c r="A221" s="120" t="s">
        <v>302</v>
      </c>
      <c r="B221" s="119">
        <v>6</v>
      </c>
      <c r="C221" s="119">
        <f>B221-D221</f>
        <v>6</v>
      </c>
      <c r="D221" s="119"/>
      <c r="E221" s="120"/>
      <c r="F221" s="120">
        <f t="shared" si="33"/>
        <v>0</v>
      </c>
      <c r="G221" s="120" t="str">
        <f t="shared" si="34"/>
        <v>    </v>
      </c>
      <c r="H221" s="121" t="str">
        <f t="shared" si="35"/>
        <v> </v>
      </c>
      <c r="I221" s="120"/>
      <c r="J221" s="121" t="str">
        <f t="shared" si="39"/>
        <v>      市场秩序执法</v>
      </c>
      <c r="K221" s="113" t="str">
        <f t="shared" si="36"/>
        <v>  </v>
      </c>
      <c r="N221" s="122"/>
    </row>
    <row r="222" ht="15" customHeight="1" spans="1:14">
      <c r="A222" s="120" t="s">
        <v>227</v>
      </c>
      <c r="B222" s="119"/>
      <c r="C222" s="119"/>
      <c r="D222" s="119"/>
      <c r="E222" s="120"/>
      <c r="F222" s="120">
        <f t="shared" si="33"/>
        <v>0</v>
      </c>
      <c r="G222" s="120" t="str">
        <f t="shared" si="34"/>
        <v>    </v>
      </c>
      <c r="H222" s="121" t="str">
        <f t="shared" si="35"/>
        <v> </v>
      </c>
      <c r="I222" s="120"/>
      <c r="J222" s="121" t="str">
        <f t="shared" si="39"/>
        <v>      信息化建设</v>
      </c>
      <c r="K222" s="113" t="str">
        <f t="shared" si="36"/>
        <v>  </v>
      </c>
      <c r="N222" s="122"/>
    </row>
    <row r="223" ht="15" customHeight="1" spans="1:14">
      <c r="A223" s="120" t="s">
        <v>303</v>
      </c>
      <c r="B223" s="119">
        <v>109</v>
      </c>
      <c r="C223" s="119">
        <f>B223-D223</f>
        <v>109</v>
      </c>
      <c r="D223" s="119"/>
      <c r="E223" s="120"/>
      <c r="F223" s="120">
        <f t="shared" si="33"/>
        <v>0</v>
      </c>
      <c r="G223" s="120" t="str">
        <f t="shared" si="34"/>
        <v>    </v>
      </c>
      <c r="H223" s="121" t="str">
        <f t="shared" si="35"/>
        <v> </v>
      </c>
      <c r="I223" s="120"/>
      <c r="J223" s="121" t="str">
        <f t="shared" si="39"/>
        <v>      质量基础</v>
      </c>
      <c r="K223" s="113" t="str">
        <f t="shared" si="36"/>
        <v>  </v>
      </c>
      <c r="N223" s="122"/>
    </row>
    <row r="224" ht="15" customHeight="1" spans="1:14">
      <c r="A224" s="120" t="s">
        <v>304</v>
      </c>
      <c r="B224" s="119"/>
      <c r="C224" s="119"/>
      <c r="D224" s="119"/>
      <c r="E224" s="120"/>
      <c r="F224" s="120">
        <f t="shared" si="33"/>
        <v>0</v>
      </c>
      <c r="G224" s="120" t="str">
        <f t="shared" si="34"/>
        <v>    </v>
      </c>
      <c r="H224" s="121" t="str">
        <f t="shared" si="35"/>
        <v> </v>
      </c>
      <c r="I224" s="120"/>
      <c r="J224" s="121" t="str">
        <f t="shared" si="39"/>
        <v>      药品事务</v>
      </c>
      <c r="K224" s="113" t="str">
        <f t="shared" si="36"/>
        <v>  </v>
      </c>
      <c r="N224" s="122"/>
    </row>
    <row r="225" ht="15" customHeight="1" spans="1:14">
      <c r="A225" s="120" t="s">
        <v>305</v>
      </c>
      <c r="B225" s="119"/>
      <c r="C225" s="119"/>
      <c r="D225" s="119"/>
      <c r="E225" s="120"/>
      <c r="F225" s="120">
        <f t="shared" si="33"/>
        <v>0</v>
      </c>
      <c r="G225" s="120" t="str">
        <f t="shared" si="34"/>
        <v>    </v>
      </c>
      <c r="H225" s="121" t="str">
        <f t="shared" si="35"/>
        <v> </v>
      </c>
      <c r="I225" s="120"/>
      <c r="J225" s="121" t="str">
        <f t="shared" si="39"/>
        <v>      医疗器械事务</v>
      </c>
      <c r="K225" s="113" t="str">
        <f t="shared" si="36"/>
        <v>  </v>
      </c>
      <c r="N225" s="122"/>
    </row>
    <row r="226" ht="15" customHeight="1" spans="1:14">
      <c r="A226" s="120" t="s">
        <v>306</v>
      </c>
      <c r="B226" s="119"/>
      <c r="C226" s="119"/>
      <c r="D226" s="119"/>
      <c r="E226" s="120"/>
      <c r="F226" s="120">
        <f t="shared" si="33"/>
        <v>0</v>
      </c>
      <c r="G226" s="120" t="str">
        <f t="shared" si="34"/>
        <v>    </v>
      </c>
      <c r="H226" s="121" t="str">
        <f t="shared" si="35"/>
        <v> </v>
      </c>
      <c r="I226" s="120"/>
      <c r="J226" s="121" t="str">
        <f t="shared" si="39"/>
        <v>      化妆品事务</v>
      </c>
      <c r="K226" s="113" t="str">
        <f t="shared" si="36"/>
        <v>  </v>
      </c>
      <c r="N226" s="122"/>
    </row>
    <row r="227" ht="15" customHeight="1" spans="1:14">
      <c r="A227" s="120" t="s">
        <v>307</v>
      </c>
      <c r="B227" s="119"/>
      <c r="C227" s="119"/>
      <c r="D227" s="119"/>
      <c r="E227" s="120"/>
      <c r="F227" s="120">
        <f t="shared" si="33"/>
        <v>0</v>
      </c>
      <c r="G227" s="120" t="str">
        <f t="shared" si="34"/>
        <v>    </v>
      </c>
      <c r="H227" s="121" t="str">
        <f t="shared" si="35"/>
        <v> </v>
      </c>
      <c r="I227" s="120"/>
      <c r="J227" s="121" t="str">
        <f t="shared" si="39"/>
        <v>      质量安全监管</v>
      </c>
      <c r="K227" s="113" t="str">
        <f t="shared" si="36"/>
        <v>  </v>
      </c>
      <c r="N227" s="122"/>
    </row>
    <row r="228" ht="15" customHeight="1" spans="1:14">
      <c r="A228" s="120" t="s">
        <v>308</v>
      </c>
      <c r="B228" s="119">
        <v>19</v>
      </c>
      <c r="C228" s="119">
        <f t="shared" ref="C228:C233" si="40">B228-D228</f>
        <v>19</v>
      </c>
      <c r="D228" s="119"/>
      <c r="E228" s="120"/>
      <c r="F228" s="120">
        <f t="shared" si="33"/>
        <v>0</v>
      </c>
      <c r="G228" s="120" t="str">
        <f t="shared" si="34"/>
        <v>    </v>
      </c>
      <c r="H228" s="121" t="str">
        <f t="shared" si="35"/>
        <v> </v>
      </c>
      <c r="I228" s="120"/>
      <c r="J228" s="121" t="str">
        <f t="shared" si="39"/>
        <v>      食品安全监管</v>
      </c>
      <c r="K228" s="113" t="str">
        <f t="shared" si="36"/>
        <v>  </v>
      </c>
      <c r="N228" s="122"/>
    </row>
    <row r="229" ht="15" customHeight="1" spans="1:14">
      <c r="A229" s="120" t="s">
        <v>196</v>
      </c>
      <c r="B229" s="119">
        <v>532</v>
      </c>
      <c r="C229" s="119">
        <f t="shared" si="40"/>
        <v>532</v>
      </c>
      <c r="D229" s="119"/>
      <c r="E229" s="120"/>
      <c r="F229" s="120">
        <f t="shared" si="33"/>
        <v>0</v>
      </c>
      <c r="G229" s="120" t="str">
        <f t="shared" si="34"/>
        <v>    </v>
      </c>
      <c r="H229" s="121" t="str">
        <f t="shared" si="35"/>
        <v> </v>
      </c>
      <c r="I229" s="120"/>
      <c r="J229" s="121" t="str">
        <f t="shared" si="39"/>
        <v>      事业运行</v>
      </c>
      <c r="K229" s="113" t="str">
        <f t="shared" si="36"/>
        <v>  </v>
      </c>
      <c r="N229" s="122"/>
    </row>
    <row r="230" ht="15" customHeight="1" spans="1:14">
      <c r="A230" s="120" t="s">
        <v>309</v>
      </c>
      <c r="B230" s="119">
        <v>18</v>
      </c>
      <c r="C230" s="119">
        <f t="shared" si="40"/>
        <v>18</v>
      </c>
      <c r="D230" s="119"/>
      <c r="E230" s="120"/>
      <c r="F230" s="120">
        <f t="shared" si="33"/>
        <v>0</v>
      </c>
      <c r="G230" s="120" t="str">
        <f t="shared" si="34"/>
        <v>    </v>
      </c>
      <c r="H230" s="121" t="str">
        <f t="shared" si="35"/>
        <v> </v>
      </c>
      <c r="I230" s="120"/>
      <c r="J230" s="121" t="str">
        <f t="shared" si="39"/>
        <v>      其他市场监督管理事务</v>
      </c>
      <c r="K230" s="113" t="str">
        <f t="shared" si="36"/>
        <v>  </v>
      </c>
      <c r="N230" s="122"/>
    </row>
    <row r="231" ht="15" customHeight="1" spans="1:14">
      <c r="A231" s="120" t="s">
        <v>310</v>
      </c>
      <c r="B231" s="119">
        <f>SUM(B232:B237)</f>
        <v>102</v>
      </c>
      <c r="C231" s="119">
        <f t="shared" si="40"/>
        <v>85</v>
      </c>
      <c r="D231" s="119">
        <f>D237</f>
        <v>17</v>
      </c>
      <c r="E231" s="120">
        <f>SUM(E232:E237)</f>
        <v>0</v>
      </c>
      <c r="F231" s="120">
        <f t="shared" si="33"/>
        <v>17</v>
      </c>
      <c r="G231" s="120" t="str">
        <f t="shared" si="34"/>
        <v>    </v>
      </c>
      <c r="H231" s="121" t="str">
        <f t="shared" si="35"/>
        <v>社</v>
      </c>
      <c r="I231" s="120" t="str">
        <f>A231</f>
        <v>    社会工作事务</v>
      </c>
      <c r="J231" s="121"/>
      <c r="K231" s="113" t="str">
        <f t="shared" si="36"/>
        <v/>
      </c>
      <c r="N231" s="122"/>
    </row>
    <row r="232" ht="15" customHeight="1" spans="1:14">
      <c r="A232" s="120" t="s">
        <v>187</v>
      </c>
      <c r="B232" s="119">
        <v>46</v>
      </c>
      <c r="C232" s="119">
        <f t="shared" si="40"/>
        <v>46</v>
      </c>
      <c r="D232" s="119"/>
      <c r="E232" s="120"/>
      <c r="F232" s="120">
        <f t="shared" si="33"/>
        <v>0</v>
      </c>
      <c r="G232" s="120" t="str">
        <f t="shared" si="34"/>
        <v>    </v>
      </c>
      <c r="H232" s="121" t="str">
        <f t="shared" si="35"/>
        <v> </v>
      </c>
      <c r="I232" s="120"/>
      <c r="J232" s="121" t="str">
        <f t="shared" ref="J232:J237" si="41">A232</f>
        <v>      行政运行</v>
      </c>
      <c r="K232" s="113" t="str">
        <f t="shared" si="36"/>
        <v>  </v>
      </c>
      <c r="N232" s="122"/>
    </row>
    <row r="233" ht="15" customHeight="1" spans="1:14">
      <c r="A233" s="120" t="s">
        <v>188</v>
      </c>
      <c r="B233" s="119">
        <v>7</v>
      </c>
      <c r="C233" s="119">
        <f t="shared" si="40"/>
        <v>7</v>
      </c>
      <c r="D233" s="119"/>
      <c r="E233" s="120"/>
      <c r="F233" s="120">
        <f t="shared" si="33"/>
        <v>0</v>
      </c>
      <c r="G233" s="120" t="str">
        <f t="shared" si="34"/>
        <v>    </v>
      </c>
      <c r="H233" s="121" t="str">
        <f t="shared" si="35"/>
        <v> </v>
      </c>
      <c r="I233" s="120"/>
      <c r="J233" s="121" t="str">
        <f t="shared" si="41"/>
        <v>      一般行政管理事务</v>
      </c>
      <c r="K233" s="113" t="str">
        <f t="shared" si="36"/>
        <v>  </v>
      </c>
      <c r="N233" s="122"/>
    </row>
    <row r="234" ht="15" customHeight="1" spans="1:14">
      <c r="A234" s="120" t="s">
        <v>189</v>
      </c>
      <c r="B234" s="119"/>
      <c r="C234" s="119"/>
      <c r="D234" s="119"/>
      <c r="E234" s="120"/>
      <c r="F234" s="120">
        <f t="shared" si="33"/>
        <v>0</v>
      </c>
      <c r="G234" s="120" t="str">
        <f t="shared" si="34"/>
        <v>    </v>
      </c>
      <c r="H234" s="121" t="str">
        <f t="shared" si="35"/>
        <v> </v>
      </c>
      <c r="I234" s="120"/>
      <c r="J234" s="121" t="str">
        <f t="shared" si="41"/>
        <v>      机关服务</v>
      </c>
      <c r="K234" s="113" t="str">
        <f t="shared" si="36"/>
        <v>  </v>
      </c>
      <c r="N234" s="122"/>
    </row>
    <row r="235" ht="15" customHeight="1" spans="1:14">
      <c r="A235" s="120" t="s">
        <v>281</v>
      </c>
      <c r="B235" s="119"/>
      <c r="C235" s="119"/>
      <c r="D235" s="119"/>
      <c r="E235" s="120"/>
      <c r="F235" s="120">
        <f t="shared" si="33"/>
        <v>0</v>
      </c>
      <c r="G235" s="120" t="str">
        <f t="shared" si="34"/>
        <v>    </v>
      </c>
      <c r="H235" s="121" t="str">
        <f t="shared" si="35"/>
        <v> </v>
      </c>
      <c r="I235" s="120"/>
      <c r="J235" s="121" t="str">
        <f t="shared" si="41"/>
        <v>      专项业务</v>
      </c>
      <c r="K235" s="113" t="str">
        <f t="shared" si="36"/>
        <v>  </v>
      </c>
      <c r="N235" s="122"/>
    </row>
    <row r="236" ht="15" customHeight="1" spans="1:14">
      <c r="A236" s="120" t="s">
        <v>196</v>
      </c>
      <c r="B236" s="119"/>
      <c r="C236" s="119"/>
      <c r="D236" s="119"/>
      <c r="E236" s="120"/>
      <c r="F236" s="120">
        <f t="shared" si="33"/>
        <v>0</v>
      </c>
      <c r="G236" s="120" t="str">
        <f t="shared" si="34"/>
        <v>    </v>
      </c>
      <c r="H236" s="121" t="str">
        <f t="shared" si="35"/>
        <v> </v>
      </c>
      <c r="I236" s="120"/>
      <c r="J236" s="121" t="str">
        <f t="shared" si="41"/>
        <v>      事业运行</v>
      </c>
      <c r="K236" s="113" t="str">
        <f t="shared" si="36"/>
        <v>  </v>
      </c>
      <c r="N236" s="122"/>
    </row>
    <row r="237" ht="15" customHeight="1" spans="1:14">
      <c r="A237" s="120" t="s">
        <v>311</v>
      </c>
      <c r="B237" s="119">
        <v>49</v>
      </c>
      <c r="C237" s="119">
        <f>B237-D237</f>
        <v>32</v>
      </c>
      <c r="D237" s="119">
        <v>17</v>
      </c>
      <c r="E237" s="120"/>
      <c r="F237" s="120">
        <f t="shared" si="33"/>
        <v>17</v>
      </c>
      <c r="G237" s="120" t="str">
        <f t="shared" si="34"/>
        <v>    </v>
      </c>
      <c r="H237" s="121" t="str">
        <f t="shared" si="35"/>
        <v> </v>
      </c>
      <c r="I237" s="120"/>
      <c r="J237" s="121" t="str">
        <f t="shared" si="41"/>
        <v>      其他社会工作事务支出</v>
      </c>
      <c r="K237" s="113" t="str">
        <f t="shared" si="36"/>
        <v>  </v>
      </c>
      <c r="N237" s="122"/>
    </row>
    <row r="238" ht="15" customHeight="1" spans="1:14">
      <c r="A238" s="120" t="s">
        <v>312</v>
      </c>
      <c r="B238" s="119">
        <f>SUM(B239:B243)</f>
        <v>94</v>
      </c>
      <c r="C238" s="119">
        <f>B238-D238</f>
        <v>94</v>
      </c>
      <c r="D238" s="119"/>
      <c r="E238" s="120"/>
      <c r="F238" s="120">
        <f t="shared" si="33"/>
        <v>0</v>
      </c>
      <c r="G238" s="120" t="str">
        <f t="shared" si="34"/>
        <v>    </v>
      </c>
      <c r="H238" s="121" t="str">
        <f t="shared" si="35"/>
        <v>信</v>
      </c>
      <c r="I238" s="120" t="str">
        <f>A238</f>
        <v>    信访事务</v>
      </c>
      <c r="J238" s="121"/>
      <c r="K238" s="113" t="str">
        <f t="shared" si="36"/>
        <v/>
      </c>
      <c r="N238" s="122"/>
    </row>
    <row r="239" ht="15" customHeight="1" spans="1:14">
      <c r="A239" s="120" t="s">
        <v>187</v>
      </c>
      <c r="B239" s="119">
        <v>65</v>
      </c>
      <c r="C239" s="119">
        <f>B239-D239</f>
        <v>65</v>
      </c>
      <c r="D239" s="119"/>
      <c r="E239" s="120"/>
      <c r="F239" s="120">
        <f t="shared" si="33"/>
        <v>0</v>
      </c>
      <c r="G239" s="120" t="str">
        <f t="shared" si="34"/>
        <v>    </v>
      </c>
      <c r="H239" s="121" t="str">
        <f t="shared" si="35"/>
        <v> </v>
      </c>
      <c r="I239" s="120"/>
      <c r="J239" s="121" t="str">
        <f>A239</f>
        <v>      行政运行</v>
      </c>
      <c r="K239" s="113" t="str">
        <f t="shared" si="36"/>
        <v>  </v>
      </c>
      <c r="N239" s="122"/>
    </row>
    <row r="240" ht="15" customHeight="1" spans="1:14">
      <c r="A240" s="120" t="s">
        <v>188</v>
      </c>
      <c r="B240" s="119"/>
      <c r="C240" s="119"/>
      <c r="D240" s="119"/>
      <c r="E240" s="120"/>
      <c r="F240" s="120">
        <f t="shared" si="33"/>
        <v>0</v>
      </c>
      <c r="G240" s="120" t="str">
        <f t="shared" si="34"/>
        <v>    </v>
      </c>
      <c r="H240" s="121" t="str">
        <f t="shared" si="35"/>
        <v> </v>
      </c>
      <c r="I240" s="120"/>
      <c r="J240" s="121" t="str">
        <f>A240</f>
        <v>      一般行政管理事务</v>
      </c>
      <c r="K240" s="113" t="str">
        <f t="shared" si="36"/>
        <v>  </v>
      </c>
      <c r="N240" s="122"/>
    </row>
    <row r="241" ht="15" customHeight="1" spans="1:14">
      <c r="A241" s="120" t="s">
        <v>189</v>
      </c>
      <c r="B241" s="119"/>
      <c r="C241" s="119"/>
      <c r="D241" s="119"/>
      <c r="E241" s="120"/>
      <c r="F241" s="120">
        <f t="shared" si="33"/>
        <v>0</v>
      </c>
      <c r="G241" s="120" t="str">
        <f t="shared" si="34"/>
        <v>    </v>
      </c>
      <c r="H241" s="121" t="str">
        <f t="shared" si="35"/>
        <v> </v>
      </c>
      <c r="I241" s="120"/>
      <c r="J241" s="121" t="str">
        <f>A241</f>
        <v>      机关服务</v>
      </c>
      <c r="K241" s="113" t="str">
        <f t="shared" si="36"/>
        <v>  </v>
      </c>
      <c r="N241" s="122"/>
    </row>
    <row r="242" ht="15" customHeight="1" spans="1:14">
      <c r="A242" s="120" t="s">
        <v>313</v>
      </c>
      <c r="B242" s="119">
        <v>29</v>
      </c>
      <c r="C242" s="119">
        <f>B242-D242</f>
        <v>29</v>
      </c>
      <c r="D242" s="119"/>
      <c r="E242" s="120"/>
      <c r="F242" s="120">
        <f t="shared" si="33"/>
        <v>0</v>
      </c>
      <c r="G242" s="120" t="str">
        <f t="shared" si="34"/>
        <v>    </v>
      </c>
      <c r="H242" s="121" t="str">
        <f t="shared" si="35"/>
        <v> </v>
      </c>
      <c r="I242" s="120"/>
      <c r="J242" s="121" t="str">
        <f>A242</f>
        <v>      信访业务</v>
      </c>
      <c r="K242" s="113" t="str">
        <f t="shared" si="36"/>
        <v>  </v>
      </c>
      <c r="N242" s="122"/>
    </row>
    <row r="243" ht="15" customHeight="1" spans="1:14">
      <c r="A243" s="120" t="s">
        <v>314</v>
      </c>
      <c r="B243" s="119"/>
      <c r="C243" s="119"/>
      <c r="D243" s="119"/>
      <c r="E243" s="120"/>
      <c r="F243" s="120">
        <f t="shared" si="33"/>
        <v>0</v>
      </c>
      <c r="G243" s="120" t="str">
        <f t="shared" si="34"/>
        <v>    </v>
      </c>
      <c r="H243" s="121" t="str">
        <f t="shared" si="35"/>
        <v> </v>
      </c>
      <c r="I243" s="120"/>
      <c r="J243" s="121" t="str">
        <f>A243</f>
        <v>      其他信访事务支出</v>
      </c>
      <c r="K243" s="113" t="str">
        <f t="shared" si="36"/>
        <v>  </v>
      </c>
      <c r="N243" s="122"/>
    </row>
    <row r="244" ht="15" customHeight="1" spans="1:14">
      <c r="A244" s="120" t="s">
        <v>315</v>
      </c>
      <c r="B244" s="119">
        <f>SUM(B245:B246)</f>
        <v>0</v>
      </c>
      <c r="C244" s="119"/>
      <c r="D244" s="119"/>
      <c r="E244" s="120"/>
      <c r="F244" s="120">
        <f t="shared" si="33"/>
        <v>0</v>
      </c>
      <c r="G244" s="120" t="str">
        <f t="shared" si="34"/>
        <v>    </v>
      </c>
      <c r="H244" s="121" t="str">
        <f t="shared" si="35"/>
        <v>其</v>
      </c>
      <c r="I244" s="120" t="str">
        <f>A244</f>
        <v>    其他一般公共服务支出</v>
      </c>
      <c r="J244" s="121"/>
      <c r="K244" s="113" t="str">
        <f t="shared" si="36"/>
        <v/>
      </c>
      <c r="N244" s="122"/>
    </row>
    <row r="245" ht="15" customHeight="1" spans="1:14">
      <c r="A245" s="120" t="s">
        <v>316</v>
      </c>
      <c r="B245" s="119"/>
      <c r="C245" s="119"/>
      <c r="D245" s="119"/>
      <c r="E245" s="120"/>
      <c r="F245" s="120">
        <f t="shared" si="33"/>
        <v>0</v>
      </c>
      <c r="G245" s="120" t="str">
        <f t="shared" si="34"/>
        <v>    </v>
      </c>
      <c r="H245" s="121" t="str">
        <f t="shared" si="35"/>
        <v> </v>
      </c>
      <c r="I245" s="120"/>
      <c r="J245" s="121" t="str">
        <f>A245</f>
        <v>      国家赔偿费用支出</v>
      </c>
      <c r="K245" s="113" t="str">
        <f t="shared" si="36"/>
        <v>  </v>
      </c>
      <c r="N245" s="122"/>
    </row>
    <row r="246" ht="15" customHeight="1" spans="1:14">
      <c r="A246" s="120" t="s">
        <v>317</v>
      </c>
      <c r="B246" s="119"/>
      <c r="C246" s="119"/>
      <c r="D246" s="119"/>
      <c r="E246" s="120"/>
      <c r="F246" s="120">
        <f t="shared" si="33"/>
        <v>0</v>
      </c>
      <c r="G246" s="120" t="str">
        <f t="shared" si="34"/>
        <v>    </v>
      </c>
      <c r="H246" s="121" t="str">
        <f t="shared" si="35"/>
        <v> </v>
      </c>
      <c r="I246" s="120"/>
      <c r="J246" s="121" t="str">
        <f>A246</f>
        <v>      其他一般公共服务支出</v>
      </c>
      <c r="K246" s="113" t="str">
        <f t="shared" si="36"/>
        <v>  </v>
      </c>
      <c r="N246" s="122"/>
    </row>
    <row r="247" ht="15" customHeight="1" spans="1:14">
      <c r="A247" s="120" t="s">
        <v>318</v>
      </c>
      <c r="B247" s="119"/>
      <c r="C247" s="119"/>
      <c r="D247" s="119"/>
      <c r="E247" s="120"/>
      <c r="F247" s="120">
        <f t="shared" si="33"/>
        <v>0</v>
      </c>
      <c r="G247" s="120" t="str">
        <f t="shared" si="34"/>
        <v>外交支出</v>
      </c>
      <c r="H247" s="121" t="str">
        <f t="shared" si="35"/>
        <v/>
      </c>
      <c r="I247" s="120"/>
      <c r="J247" s="121" t="str">
        <f>A247</f>
        <v>外交支出</v>
      </c>
      <c r="K247" s="113" t="str">
        <f t="shared" si="36"/>
        <v>外交</v>
      </c>
      <c r="N247" s="122"/>
    </row>
    <row r="248" ht="15" customHeight="1" spans="1:14">
      <c r="A248" s="120" t="s">
        <v>319</v>
      </c>
      <c r="B248" s="119"/>
      <c r="C248" s="119"/>
      <c r="D248" s="119"/>
      <c r="E248" s="120"/>
      <c r="F248" s="120">
        <f t="shared" si="33"/>
        <v>0</v>
      </c>
      <c r="G248" s="120" t="str">
        <f t="shared" si="34"/>
        <v>    </v>
      </c>
      <c r="H248" s="121" t="str">
        <f t="shared" si="35"/>
        <v>外</v>
      </c>
      <c r="I248" s="120" t="str">
        <f>A248</f>
        <v>    外交管理事物</v>
      </c>
      <c r="J248" s="121"/>
      <c r="K248" s="113" t="str">
        <f t="shared" si="36"/>
        <v/>
      </c>
      <c r="N248" s="122"/>
    </row>
    <row r="249" ht="15" customHeight="1" spans="1:14">
      <c r="A249" s="120" t="s">
        <v>320</v>
      </c>
      <c r="B249" s="119"/>
      <c r="C249" s="119"/>
      <c r="D249" s="119"/>
      <c r="E249" s="120"/>
      <c r="F249" s="120">
        <f t="shared" si="33"/>
        <v>0</v>
      </c>
      <c r="G249" s="120" t="str">
        <f t="shared" si="34"/>
        <v>    </v>
      </c>
      <c r="H249" s="121" t="str">
        <f t="shared" si="35"/>
        <v>驻</v>
      </c>
      <c r="I249" s="120" t="str">
        <f>A249</f>
        <v>    驻外机构</v>
      </c>
      <c r="J249" s="121"/>
      <c r="K249" s="113" t="str">
        <f t="shared" si="36"/>
        <v/>
      </c>
      <c r="N249" s="122"/>
    </row>
    <row r="250" ht="15" customHeight="1" spans="1:14">
      <c r="A250" s="120" t="s">
        <v>321</v>
      </c>
      <c r="B250" s="119"/>
      <c r="C250" s="119"/>
      <c r="D250" s="119"/>
      <c r="E250" s="120"/>
      <c r="F250" s="120">
        <f t="shared" si="33"/>
        <v>0</v>
      </c>
      <c r="G250" s="120" t="str">
        <f t="shared" si="34"/>
        <v>    </v>
      </c>
      <c r="H250" s="121" t="str">
        <f t="shared" si="35"/>
        <v>对</v>
      </c>
      <c r="I250" s="120" t="str">
        <f>A250</f>
        <v>    对外援助</v>
      </c>
      <c r="J250" s="121"/>
      <c r="K250" s="113" t="str">
        <f t="shared" si="36"/>
        <v/>
      </c>
      <c r="N250" s="122"/>
    </row>
    <row r="251" ht="15" customHeight="1" spans="1:14">
      <c r="A251" s="120" t="s">
        <v>322</v>
      </c>
      <c r="B251" s="119"/>
      <c r="C251" s="119"/>
      <c r="D251" s="119"/>
      <c r="E251" s="120"/>
      <c r="F251" s="120">
        <f t="shared" si="33"/>
        <v>0</v>
      </c>
      <c r="G251" s="120" t="str">
        <f t="shared" si="34"/>
        <v>    </v>
      </c>
      <c r="H251" s="121" t="str">
        <f t="shared" si="35"/>
        <v>国</v>
      </c>
      <c r="I251" s="120" t="str">
        <f>A251</f>
        <v>    国际组织</v>
      </c>
      <c r="J251" s="121"/>
      <c r="K251" s="113" t="str">
        <f t="shared" si="36"/>
        <v/>
      </c>
      <c r="N251" s="122"/>
    </row>
    <row r="252" ht="15" customHeight="1" spans="1:14">
      <c r="A252" s="120" t="s">
        <v>323</v>
      </c>
      <c r="B252" s="119"/>
      <c r="C252" s="119"/>
      <c r="D252" s="119"/>
      <c r="E252" s="120"/>
      <c r="F252" s="120">
        <f t="shared" si="33"/>
        <v>0</v>
      </c>
      <c r="G252" s="120" t="str">
        <f t="shared" si="34"/>
        <v>    </v>
      </c>
      <c r="H252" s="121" t="str">
        <f t="shared" si="35"/>
        <v>对</v>
      </c>
      <c r="I252" s="120" t="str">
        <f>A252</f>
        <v>    对外合作与交流</v>
      </c>
      <c r="J252" s="121"/>
      <c r="K252" s="113" t="str">
        <f t="shared" si="36"/>
        <v/>
      </c>
      <c r="N252" s="122"/>
    </row>
    <row r="253" ht="15" customHeight="1" spans="1:14">
      <c r="A253" s="120" t="s">
        <v>324</v>
      </c>
      <c r="B253" s="119"/>
      <c r="C253" s="119"/>
      <c r="D253" s="119"/>
      <c r="E253" s="120"/>
      <c r="F253" s="120">
        <f t="shared" si="33"/>
        <v>0</v>
      </c>
      <c r="G253" s="120" t="str">
        <f t="shared" si="34"/>
        <v>    </v>
      </c>
      <c r="H253" s="121" t="str">
        <f t="shared" si="35"/>
        <v> </v>
      </c>
      <c r="I253" s="120"/>
      <c r="J253" s="121" t="str">
        <f>A253</f>
        <v>      在华国际会议</v>
      </c>
      <c r="K253" s="113" t="str">
        <f t="shared" si="36"/>
        <v>  </v>
      </c>
      <c r="N253" s="122"/>
    </row>
    <row r="254" ht="15" customHeight="1" spans="1:14">
      <c r="A254" s="120" t="s">
        <v>325</v>
      </c>
      <c r="B254" s="119"/>
      <c r="C254" s="119"/>
      <c r="D254" s="119"/>
      <c r="E254" s="120"/>
      <c r="F254" s="120">
        <f t="shared" si="33"/>
        <v>0</v>
      </c>
      <c r="G254" s="120" t="str">
        <f t="shared" si="34"/>
        <v>    </v>
      </c>
      <c r="H254" s="121" t="str">
        <f t="shared" si="35"/>
        <v> </v>
      </c>
      <c r="I254" s="120"/>
      <c r="J254" s="121" t="str">
        <f>A254</f>
        <v>      国际交流活动</v>
      </c>
      <c r="K254" s="113" t="str">
        <f t="shared" si="36"/>
        <v>  </v>
      </c>
      <c r="N254" s="122"/>
    </row>
    <row r="255" ht="15" customHeight="1" spans="1:14">
      <c r="A255" s="120" t="s">
        <v>326</v>
      </c>
      <c r="B255" s="119"/>
      <c r="C255" s="119"/>
      <c r="D255" s="119"/>
      <c r="E255" s="120"/>
      <c r="F255" s="120">
        <f t="shared" si="33"/>
        <v>0</v>
      </c>
      <c r="G255" s="120" t="str">
        <f t="shared" si="34"/>
        <v>    </v>
      </c>
      <c r="H255" s="121" t="str">
        <f t="shared" si="35"/>
        <v> </v>
      </c>
      <c r="I255" s="120"/>
      <c r="J255" s="121" t="str">
        <f>A255</f>
        <v>      对外合作活动</v>
      </c>
      <c r="K255" s="113" t="str">
        <f t="shared" si="36"/>
        <v>  </v>
      </c>
      <c r="N255" s="122"/>
    </row>
    <row r="256" ht="15" customHeight="1" spans="1:14">
      <c r="A256" s="120" t="s">
        <v>327</v>
      </c>
      <c r="B256" s="119"/>
      <c r="C256" s="119"/>
      <c r="D256" s="119"/>
      <c r="E256" s="120"/>
      <c r="F256" s="120">
        <f t="shared" si="33"/>
        <v>0</v>
      </c>
      <c r="G256" s="120" t="str">
        <f t="shared" si="34"/>
        <v>    </v>
      </c>
      <c r="H256" s="121" t="str">
        <f t="shared" si="35"/>
        <v> </v>
      </c>
      <c r="I256" s="120"/>
      <c r="J256" s="121" t="str">
        <f>A256</f>
        <v>      其他对外合作与交流支出</v>
      </c>
      <c r="K256" s="113" t="str">
        <f t="shared" si="36"/>
        <v>  </v>
      </c>
      <c r="N256" s="122"/>
    </row>
    <row r="257" ht="15" customHeight="1" spans="1:14">
      <c r="A257" s="120" t="s">
        <v>328</v>
      </c>
      <c r="B257" s="119"/>
      <c r="C257" s="119"/>
      <c r="D257" s="119"/>
      <c r="E257" s="120"/>
      <c r="F257" s="120">
        <f t="shared" si="33"/>
        <v>0</v>
      </c>
      <c r="G257" s="120" t="str">
        <f t="shared" si="34"/>
        <v>    </v>
      </c>
      <c r="H257" s="121" t="str">
        <f t="shared" si="35"/>
        <v>对</v>
      </c>
      <c r="I257" s="120" t="str">
        <f>A257</f>
        <v>    对外宣传</v>
      </c>
      <c r="J257" s="121"/>
      <c r="K257" s="113" t="str">
        <f t="shared" si="36"/>
        <v/>
      </c>
      <c r="N257" s="122"/>
    </row>
    <row r="258" ht="15" customHeight="1" spans="1:14">
      <c r="A258" s="120" t="s">
        <v>329</v>
      </c>
      <c r="B258" s="119"/>
      <c r="C258" s="119"/>
      <c r="D258" s="119"/>
      <c r="E258" s="120"/>
      <c r="F258" s="120">
        <f t="shared" si="33"/>
        <v>0</v>
      </c>
      <c r="G258" s="120" t="str">
        <f t="shared" si="34"/>
        <v>    </v>
      </c>
      <c r="H258" s="121" t="str">
        <f t="shared" si="35"/>
        <v>外</v>
      </c>
      <c r="I258" s="120" t="str">
        <f>A258</f>
        <v>    外界勘界联检</v>
      </c>
      <c r="J258" s="121"/>
      <c r="K258" s="113" t="str">
        <f t="shared" si="36"/>
        <v/>
      </c>
      <c r="N258" s="122"/>
    </row>
    <row r="259" ht="15" customHeight="1" spans="1:14">
      <c r="A259" s="120" t="s">
        <v>330</v>
      </c>
      <c r="B259" s="119"/>
      <c r="C259" s="119"/>
      <c r="D259" s="119"/>
      <c r="E259" s="120"/>
      <c r="F259" s="120">
        <f t="shared" si="33"/>
        <v>0</v>
      </c>
      <c r="G259" s="120" t="str">
        <f t="shared" si="34"/>
        <v>    </v>
      </c>
      <c r="H259" s="121" t="str">
        <f t="shared" si="35"/>
        <v>国</v>
      </c>
      <c r="I259" s="120" t="str">
        <f>A259</f>
        <v>    国际发展合作</v>
      </c>
      <c r="J259" s="121"/>
      <c r="K259" s="113" t="str">
        <f t="shared" si="36"/>
        <v/>
      </c>
      <c r="N259" s="122"/>
    </row>
    <row r="260" ht="15" customHeight="1" spans="1:14">
      <c r="A260" s="120" t="s">
        <v>331</v>
      </c>
      <c r="B260" s="119"/>
      <c r="C260" s="119"/>
      <c r="D260" s="119"/>
      <c r="E260" s="120"/>
      <c r="F260" s="120">
        <f t="shared" si="33"/>
        <v>0</v>
      </c>
      <c r="G260" s="120" t="str">
        <f t="shared" si="34"/>
        <v>    </v>
      </c>
      <c r="H260" s="121" t="str">
        <f t="shared" si="35"/>
        <v> </v>
      </c>
      <c r="I260" s="120"/>
      <c r="J260" s="121" t="str">
        <f>A260</f>
        <v>      对外宣传</v>
      </c>
      <c r="K260" s="113" t="str">
        <f t="shared" si="36"/>
        <v>  </v>
      </c>
      <c r="N260" s="122"/>
    </row>
    <row r="261" ht="15" customHeight="1" spans="1:14">
      <c r="A261" s="120" t="s">
        <v>332</v>
      </c>
      <c r="B261" s="119"/>
      <c r="C261" s="119"/>
      <c r="D261" s="119"/>
      <c r="E261" s="120"/>
      <c r="F261" s="120">
        <f t="shared" si="33"/>
        <v>0</v>
      </c>
      <c r="G261" s="120" t="str">
        <f t="shared" si="34"/>
        <v>    </v>
      </c>
      <c r="H261" s="121" t="str">
        <f t="shared" si="35"/>
        <v>其</v>
      </c>
      <c r="I261" s="120" t="str">
        <f>A261</f>
        <v>    其他外交支出</v>
      </c>
      <c r="J261" s="121"/>
      <c r="K261" s="113" t="str">
        <f t="shared" si="36"/>
        <v/>
      </c>
      <c r="N261" s="122"/>
    </row>
    <row r="262" ht="15" customHeight="1" spans="1:14">
      <c r="A262" s="120" t="s">
        <v>333</v>
      </c>
      <c r="B262" s="119"/>
      <c r="C262" s="119"/>
      <c r="D262" s="119"/>
      <c r="E262" s="120"/>
      <c r="F262" s="120">
        <f t="shared" ref="F262:F325" si="42">B262-C262</f>
        <v>0</v>
      </c>
      <c r="G262" s="120" t="str">
        <f t="shared" si="34"/>
        <v>    </v>
      </c>
      <c r="H262" s="121" t="str">
        <f t="shared" si="35"/>
        <v> </v>
      </c>
      <c r="I262" s="120"/>
      <c r="J262" s="121" t="str">
        <f>A262</f>
        <v>      其他外交支出</v>
      </c>
      <c r="K262" s="113" t="str">
        <f t="shared" si="36"/>
        <v>  </v>
      </c>
      <c r="N262" s="122"/>
    </row>
    <row r="263" ht="15" customHeight="1" spans="1:14">
      <c r="A263" s="120" t="s">
        <v>118</v>
      </c>
      <c r="B263" s="119">
        <f>B264+B268+B270+B272+B280</f>
        <v>14</v>
      </c>
      <c r="C263" s="119">
        <f>B263-D263</f>
        <v>14</v>
      </c>
      <c r="D263" s="119"/>
      <c r="E263" s="120"/>
      <c r="F263" s="120">
        <f t="shared" si="42"/>
        <v>0</v>
      </c>
      <c r="G263" s="120" t="str">
        <f t="shared" ref="G263:G326" si="43">LEFT(A263,4)</f>
        <v>国防支出</v>
      </c>
      <c r="H263" s="121" t="str">
        <f t="shared" si="35"/>
        <v/>
      </c>
      <c r="I263" s="120"/>
      <c r="J263" s="121" t="str">
        <f>A263</f>
        <v>国防支出</v>
      </c>
      <c r="K263" s="113" t="str">
        <f t="shared" si="36"/>
        <v>国防</v>
      </c>
      <c r="N263" s="122"/>
    </row>
    <row r="264" ht="15" customHeight="1" spans="1:14">
      <c r="A264" s="120" t="s">
        <v>334</v>
      </c>
      <c r="B264" s="119"/>
      <c r="C264" s="119"/>
      <c r="D264" s="119"/>
      <c r="E264" s="120"/>
      <c r="F264" s="120">
        <f t="shared" si="42"/>
        <v>0</v>
      </c>
      <c r="G264" s="120" t="str">
        <f t="shared" si="43"/>
        <v>    </v>
      </c>
      <c r="H264" s="121" t="str">
        <f t="shared" ref="H264:H327" si="44">MID(A264,5,1)</f>
        <v>军</v>
      </c>
      <c r="I264" s="120" t="str">
        <f>A264</f>
        <v>    军费</v>
      </c>
      <c r="J264" s="121"/>
      <c r="K264" s="113" t="str">
        <f t="shared" ref="K264:K327" si="45">LEFT(J264,2)</f>
        <v/>
      </c>
      <c r="N264" s="122"/>
    </row>
    <row r="265" ht="15" customHeight="1" spans="1:14">
      <c r="A265" s="120" t="s">
        <v>335</v>
      </c>
      <c r="B265" s="119"/>
      <c r="C265" s="119"/>
      <c r="D265" s="119"/>
      <c r="E265" s="120"/>
      <c r="F265" s="120">
        <f t="shared" si="42"/>
        <v>0</v>
      </c>
      <c r="G265" s="120" t="str">
        <f t="shared" si="43"/>
        <v>    </v>
      </c>
      <c r="H265" s="121" t="str">
        <f t="shared" si="44"/>
        <v> </v>
      </c>
      <c r="I265" s="120"/>
      <c r="J265" s="121" t="str">
        <f>A265</f>
        <v>      现役部队</v>
      </c>
      <c r="K265" s="113" t="str">
        <f t="shared" si="45"/>
        <v>  </v>
      </c>
      <c r="N265" s="122"/>
    </row>
    <row r="266" ht="15" customHeight="1" spans="1:14">
      <c r="A266" s="120" t="s">
        <v>336</v>
      </c>
      <c r="B266" s="119"/>
      <c r="C266" s="119"/>
      <c r="D266" s="119"/>
      <c r="E266" s="120"/>
      <c r="F266" s="120">
        <f t="shared" si="42"/>
        <v>0</v>
      </c>
      <c r="G266" s="120" t="str">
        <f t="shared" si="43"/>
        <v>    </v>
      </c>
      <c r="H266" s="121" t="str">
        <f t="shared" si="44"/>
        <v> </v>
      </c>
      <c r="I266" s="120"/>
      <c r="J266" s="121" t="str">
        <f>A266</f>
        <v>      预备役部队</v>
      </c>
      <c r="K266" s="113" t="str">
        <f t="shared" si="45"/>
        <v>  </v>
      </c>
      <c r="N266" s="122"/>
    </row>
    <row r="267" ht="15" customHeight="1" spans="1:14">
      <c r="A267" s="120" t="s">
        <v>337</v>
      </c>
      <c r="B267" s="119"/>
      <c r="C267" s="119"/>
      <c r="D267" s="119"/>
      <c r="E267" s="120"/>
      <c r="F267" s="120">
        <f t="shared" si="42"/>
        <v>0</v>
      </c>
      <c r="G267" s="120" t="str">
        <f t="shared" si="43"/>
        <v>    </v>
      </c>
      <c r="H267" s="121" t="str">
        <f t="shared" si="44"/>
        <v> </v>
      </c>
      <c r="I267" s="120"/>
      <c r="J267" s="121" t="str">
        <f>A267</f>
        <v>      其他军费支出</v>
      </c>
      <c r="K267" s="113" t="str">
        <f t="shared" si="45"/>
        <v>  </v>
      </c>
      <c r="N267" s="122"/>
    </row>
    <row r="268" ht="15" customHeight="1" spans="1:14">
      <c r="A268" s="120" t="s">
        <v>338</v>
      </c>
      <c r="B268" s="119"/>
      <c r="C268" s="119"/>
      <c r="D268" s="119"/>
      <c r="E268" s="120"/>
      <c r="F268" s="120">
        <f t="shared" si="42"/>
        <v>0</v>
      </c>
      <c r="G268" s="120" t="str">
        <f t="shared" si="43"/>
        <v>    </v>
      </c>
      <c r="H268" s="121" t="str">
        <f t="shared" si="44"/>
        <v>国</v>
      </c>
      <c r="I268" s="120" t="str">
        <f>A268</f>
        <v>    国防科研事业</v>
      </c>
      <c r="J268" s="121"/>
      <c r="K268" s="113" t="str">
        <f t="shared" si="45"/>
        <v/>
      </c>
      <c r="N268" s="122"/>
    </row>
    <row r="269" ht="15" customHeight="1" spans="1:14">
      <c r="A269" s="120" t="s">
        <v>339</v>
      </c>
      <c r="B269" s="119"/>
      <c r="C269" s="119"/>
      <c r="D269" s="119"/>
      <c r="E269" s="120"/>
      <c r="F269" s="120">
        <f t="shared" si="42"/>
        <v>0</v>
      </c>
      <c r="G269" s="120" t="str">
        <f t="shared" si="43"/>
        <v>    </v>
      </c>
      <c r="H269" s="121" t="str">
        <f t="shared" si="44"/>
        <v> </v>
      </c>
      <c r="I269" s="120"/>
      <c r="J269" s="121" t="str">
        <f>A269</f>
        <v>      国防科研事业</v>
      </c>
      <c r="K269" s="113" t="str">
        <f t="shared" si="45"/>
        <v>  </v>
      </c>
      <c r="N269" s="122"/>
    </row>
    <row r="270" ht="15" customHeight="1" spans="1:14">
      <c r="A270" s="120" t="s">
        <v>340</v>
      </c>
      <c r="B270" s="119"/>
      <c r="C270" s="119"/>
      <c r="D270" s="119"/>
      <c r="E270" s="120"/>
      <c r="F270" s="120">
        <f t="shared" si="42"/>
        <v>0</v>
      </c>
      <c r="G270" s="120" t="str">
        <f t="shared" si="43"/>
        <v>    </v>
      </c>
      <c r="H270" s="121" t="str">
        <f t="shared" si="44"/>
        <v>专</v>
      </c>
      <c r="I270" s="120" t="str">
        <f>A270</f>
        <v>    专项工程</v>
      </c>
      <c r="J270" s="121"/>
      <c r="K270" s="113" t="str">
        <f t="shared" si="45"/>
        <v/>
      </c>
      <c r="N270" s="122"/>
    </row>
    <row r="271" ht="15" customHeight="1" spans="1:14">
      <c r="A271" s="120" t="s">
        <v>341</v>
      </c>
      <c r="B271" s="119"/>
      <c r="C271" s="119"/>
      <c r="D271" s="119"/>
      <c r="E271" s="120"/>
      <c r="F271" s="120">
        <f t="shared" si="42"/>
        <v>0</v>
      </c>
      <c r="G271" s="120" t="str">
        <f t="shared" si="43"/>
        <v>    </v>
      </c>
      <c r="H271" s="121" t="str">
        <f t="shared" si="44"/>
        <v> </v>
      </c>
      <c r="I271" s="120"/>
      <c r="J271" s="121" t="str">
        <f>A271</f>
        <v>      专项工程</v>
      </c>
      <c r="K271" s="113" t="str">
        <f t="shared" si="45"/>
        <v>  </v>
      </c>
      <c r="N271" s="122"/>
    </row>
    <row r="272" ht="15" customHeight="1" spans="1:14">
      <c r="A272" s="120" t="s">
        <v>342</v>
      </c>
      <c r="B272" s="119">
        <f>SUM(B273:B279)</f>
        <v>14</v>
      </c>
      <c r="C272" s="119">
        <f>B272-D272</f>
        <v>14</v>
      </c>
      <c r="D272" s="119"/>
      <c r="E272" s="120"/>
      <c r="F272" s="120">
        <f t="shared" si="42"/>
        <v>0</v>
      </c>
      <c r="G272" s="120" t="str">
        <f t="shared" si="43"/>
        <v>    </v>
      </c>
      <c r="H272" s="121" t="str">
        <f t="shared" si="44"/>
        <v>国</v>
      </c>
      <c r="I272" s="120" t="str">
        <f>A272</f>
        <v>    国防动员</v>
      </c>
      <c r="J272" s="121"/>
      <c r="K272" s="113" t="str">
        <f t="shared" si="45"/>
        <v/>
      </c>
      <c r="N272" s="122"/>
    </row>
    <row r="273" ht="15" customHeight="1" spans="1:14">
      <c r="A273" s="120" t="s">
        <v>343</v>
      </c>
      <c r="B273" s="119"/>
      <c r="C273" s="119"/>
      <c r="D273" s="119"/>
      <c r="E273" s="120"/>
      <c r="F273" s="120">
        <f t="shared" si="42"/>
        <v>0</v>
      </c>
      <c r="G273" s="120" t="str">
        <f t="shared" si="43"/>
        <v>    </v>
      </c>
      <c r="H273" s="121" t="str">
        <f t="shared" si="44"/>
        <v> </v>
      </c>
      <c r="I273" s="120"/>
      <c r="J273" s="121" t="str">
        <f t="shared" ref="J273:J279" si="46">A273</f>
        <v>      兵役征集</v>
      </c>
      <c r="K273" s="113" t="str">
        <f t="shared" si="45"/>
        <v>  </v>
      </c>
      <c r="N273" s="122"/>
    </row>
    <row r="274" ht="15" customHeight="1" spans="1:14">
      <c r="A274" s="120" t="s">
        <v>344</v>
      </c>
      <c r="B274" s="119"/>
      <c r="C274" s="119"/>
      <c r="D274" s="119"/>
      <c r="E274" s="120"/>
      <c r="F274" s="120">
        <f t="shared" si="42"/>
        <v>0</v>
      </c>
      <c r="G274" s="120" t="str">
        <f t="shared" si="43"/>
        <v>    </v>
      </c>
      <c r="H274" s="121" t="str">
        <f t="shared" si="44"/>
        <v> </v>
      </c>
      <c r="I274" s="120"/>
      <c r="J274" s="121" t="str">
        <f t="shared" si="46"/>
        <v>      经济动员</v>
      </c>
      <c r="K274" s="113" t="str">
        <f t="shared" si="45"/>
        <v>  </v>
      </c>
      <c r="N274" s="122"/>
    </row>
    <row r="275" ht="15" customHeight="1" spans="1:14">
      <c r="A275" s="120" t="s">
        <v>345</v>
      </c>
      <c r="B275" s="119"/>
      <c r="C275" s="119"/>
      <c r="D275" s="119"/>
      <c r="E275" s="120"/>
      <c r="F275" s="120">
        <f t="shared" si="42"/>
        <v>0</v>
      </c>
      <c r="G275" s="120" t="str">
        <f t="shared" si="43"/>
        <v>    </v>
      </c>
      <c r="H275" s="121" t="str">
        <f t="shared" si="44"/>
        <v> </v>
      </c>
      <c r="I275" s="120"/>
      <c r="J275" s="121" t="str">
        <f t="shared" si="46"/>
        <v>      人民防空</v>
      </c>
      <c r="K275" s="113" t="str">
        <f t="shared" si="45"/>
        <v>  </v>
      </c>
      <c r="N275" s="122"/>
    </row>
    <row r="276" ht="15" customHeight="1" spans="1:14">
      <c r="A276" s="120" t="s">
        <v>346</v>
      </c>
      <c r="B276" s="119"/>
      <c r="C276" s="119"/>
      <c r="D276" s="119"/>
      <c r="E276" s="120"/>
      <c r="F276" s="120">
        <f t="shared" si="42"/>
        <v>0</v>
      </c>
      <c r="G276" s="120" t="str">
        <f t="shared" si="43"/>
        <v>    </v>
      </c>
      <c r="H276" s="121" t="str">
        <f t="shared" si="44"/>
        <v> </v>
      </c>
      <c r="I276" s="120"/>
      <c r="J276" s="121" t="str">
        <f t="shared" si="46"/>
        <v>      交通战备</v>
      </c>
      <c r="K276" s="113" t="str">
        <f t="shared" si="45"/>
        <v>  </v>
      </c>
      <c r="N276" s="122"/>
    </row>
    <row r="277" ht="15" customHeight="1" spans="1:14">
      <c r="A277" s="120" t="s">
        <v>347</v>
      </c>
      <c r="B277" s="119">
        <v>14</v>
      </c>
      <c r="C277" s="119">
        <f>B277-D277</f>
        <v>14</v>
      </c>
      <c r="D277" s="119"/>
      <c r="E277" s="120"/>
      <c r="F277" s="120">
        <f t="shared" si="42"/>
        <v>0</v>
      </c>
      <c r="G277" s="120" t="str">
        <f t="shared" si="43"/>
        <v>    </v>
      </c>
      <c r="H277" s="121" t="str">
        <f t="shared" si="44"/>
        <v> </v>
      </c>
      <c r="I277" s="120"/>
      <c r="J277" s="121" t="str">
        <f t="shared" si="46"/>
        <v>      民兵</v>
      </c>
      <c r="K277" s="113" t="str">
        <f t="shared" si="45"/>
        <v>  </v>
      </c>
      <c r="N277" s="122"/>
    </row>
    <row r="278" ht="15" customHeight="1" spans="1:14">
      <c r="A278" s="120" t="s">
        <v>348</v>
      </c>
      <c r="B278" s="119"/>
      <c r="C278" s="119"/>
      <c r="D278" s="119"/>
      <c r="E278" s="120"/>
      <c r="F278" s="120">
        <f t="shared" si="42"/>
        <v>0</v>
      </c>
      <c r="G278" s="120" t="str">
        <f t="shared" si="43"/>
        <v>    </v>
      </c>
      <c r="H278" s="121" t="str">
        <f t="shared" si="44"/>
        <v> </v>
      </c>
      <c r="I278" s="120"/>
      <c r="J278" s="121" t="str">
        <f t="shared" si="46"/>
        <v>      边海防</v>
      </c>
      <c r="K278" s="113" t="str">
        <f t="shared" si="45"/>
        <v>  </v>
      </c>
      <c r="N278" s="122"/>
    </row>
    <row r="279" ht="15" customHeight="1" spans="1:14">
      <c r="A279" s="120" t="s">
        <v>349</v>
      </c>
      <c r="B279" s="119"/>
      <c r="C279" s="119"/>
      <c r="D279" s="119"/>
      <c r="E279" s="120"/>
      <c r="F279" s="120">
        <f t="shared" si="42"/>
        <v>0</v>
      </c>
      <c r="G279" s="120" t="str">
        <f t="shared" si="43"/>
        <v>    </v>
      </c>
      <c r="H279" s="121" t="str">
        <f t="shared" si="44"/>
        <v> </v>
      </c>
      <c r="I279" s="120"/>
      <c r="J279" s="121" t="str">
        <f t="shared" si="46"/>
        <v>      其他国防动员支出</v>
      </c>
      <c r="K279" s="113" t="str">
        <f t="shared" si="45"/>
        <v>  </v>
      </c>
      <c r="N279" s="122"/>
    </row>
    <row r="280" ht="15" customHeight="1" spans="1:14">
      <c r="A280" s="120" t="s">
        <v>350</v>
      </c>
      <c r="B280" s="119"/>
      <c r="C280" s="119"/>
      <c r="D280" s="119"/>
      <c r="E280" s="120"/>
      <c r="F280" s="120">
        <f t="shared" si="42"/>
        <v>0</v>
      </c>
      <c r="G280" s="120" t="str">
        <f t="shared" si="43"/>
        <v>    </v>
      </c>
      <c r="H280" s="121" t="str">
        <f t="shared" si="44"/>
        <v>其</v>
      </c>
      <c r="I280" s="120" t="str">
        <f>A280</f>
        <v>    其他国防支出</v>
      </c>
      <c r="J280" s="121"/>
      <c r="K280" s="113" t="str">
        <f t="shared" si="45"/>
        <v/>
      </c>
      <c r="N280" s="122"/>
    </row>
    <row r="281" ht="15" customHeight="1" spans="1:14">
      <c r="A281" s="120" t="s">
        <v>351</v>
      </c>
      <c r="B281" s="119"/>
      <c r="C281" s="119"/>
      <c r="D281" s="119"/>
      <c r="E281" s="120"/>
      <c r="F281" s="120">
        <f t="shared" si="42"/>
        <v>0</v>
      </c>
      <c r="G281" s="120" t="str">
        <f t="shared" si="43"/>
        <v>    </v>
      </c>
      <c r="H281" s="121" t="str">
        <f t="shared" si="44"/>
        <v> </v>
      </c>
      <c r="I281" s="120"/>
      <c r="J281" s="121" t="str">
        <f>A281</f>
        <v>      其他国防支出</v>
      </c>
      <c r="K281" s="113" t="str">
        <f t="shared" si="45"/>
        <v>  </v>
      </c>
      <c r="N281" s="122"/>
    </row>
    <row r="282" ht="15" customHeight="1" spans="1:14">
      <c r="A282" s="120" t="s">
        <v>119</v>
      </c>
      <c r="B282" s="119">
        <f>B286+B304+B312+B321</f>
        <v>5496</v>
      </c>
      <c r="C282" s="119">
        <f>B282-D282</f>
        <v>5260</v>
      </c>
      <c r="D282" s="119">
        <f>D286+D304+D321</f>
        <v>236</v>
      </c>
      <c r="E282" s="119"/>
      <c r="F282" s="120">
        <f t="shared" si="42"/>
        <v>236</v>
      </c>
      <c r="G282" s="120" t="str">
        <f t="shared" si="43"/>
        <v>公共安全</v>
      </c>
      <c r="H282" s="121" t="str">
        <f t="shared" si="44"/>
        <v>支</v>
      </c>
      <c r="I282" s="120" t="str">
        <f>A282</f>
        <v>公共安全支出</v>
      </c>
      <c r="J282" s="121"/>
      <c r="K282" s="113" t="str">
        <f t="shared" si="45"/>
        <v/>
      </c>
      <c r="N282" s="122"/>
    </row>
    <row r="283" ht="15" customHeight="1" spans="1:14">
      <c r="A283" s="120" t="s">
        <v>352</v>
      </c>
      <c r="B283" s="119"/>
      <c r="C283" s="119"/>
      <c r="D283" s="119"/>
      <c r="E283" s="120"/>
      <c r="F283" s="120">
        <f t="shared" si="42"/>
        <v>0</v>
      </c>
      <c r="G283" s="120" t="str">
        <f t="shared" si="43"/>
        <v>    </v>
      </c>
      <c r="H283" s="121" t="str">
        <f t="shared" si="44"/>
        <v>武</v>
      </c>
      <c r="I283" s="120" t="str">
        <f>A283</f>
        <v>    武装警察部队</v>
      </c>
      <c r="J283" s="121"/>
      <c r="K283" s="113" t="str">
        <f t="shared" si="45"/>
        <v/>
      </c>
      <c r="N283" s="122"/>
    </row>
    <row r="284" ht="15" customHeight="1" spans="1:14">
      <c r="A284" s="120" t="s">
        <v>353</v>
      </c>
      <c r="B284" s="119"/>
      <c r="C284" s="119"/>
      <c r="D284" s="119"/>
      <c r="E284" s="120"/>
      <c r="F284" s="120">
        <f t="shared" si="42"/>
        <v>0</v>
      </c>
      <c r="G284" s="120" t="str">
        <f t="shared" si="43"/>
        <v>    </v>
      </c>
      <c r="H284" s="121" t="str">
        <f t="shared" si="44"/>
        <v> </v>
      </c>
      <c r="I284" s="120"/>
      <c r="J284" s="121" t="str">
        <f>A284</f>
        <v>      武装警察部队</v>
      </c>
      <c r="K284" s="113" t="str">
        <f t="shared" si="45"/>
        <v>  </v>
      </c>
      <c r="N284" s="122"/>
    </row>
    <row r="285" ht="15" customHeight="1" spans="1:14">
      <c r="A285" s="120" t="s">
        <v>354</v>
      </c>
      <c r="B285" s="119"/>
      <c r="C285" s="119"/>
      <c r="D285" s="119"/>
      <c r="E285" s="120"/>
      <c r="F285" s="120">
        <f t="shared" si="42"/>
        <v>0</v>
      </c>
      <c r="G285" s="120" t="str">
        <f t="shared" si="43"/>
        <v>    </v>
      </c>
      <c r="H285" s="121" t="str">
        <f t="shared" si="44"/>
        <v> </v>
      </c>
      <c r="I285" s="120"/>
      <c r="J285" s="121" t="str">
        <f>A285</f>
        <v>      其他武装警察部队支出</v>
      </c>
      <c r="K285" s="113" t="str">
        <f t="shared" si="45"/>
        <v>  </v>
      </c>
      <c r="N285" s="122"/>
    </row>
    <row r="286" ht="15" customHeight="1" spans="1:14">
      <c r="A286" s="120" t="s">
        <v>355</v>
      </c>
      <c r="B286" s="119">
        <f>SUM(B287:B296)</f>
        <v>4807</v>
      </c>
      <c r="C286" s="119">
        <f>B286-D286</f>
        <v>4663</v>
      </c>
      <c r="D286" s="119">
        <f>SUM(D287:D296)</f>
        <v>144</v>
      </c>
      <c r="E286" s="120"/>
      <c r="F286" s="120">
        <f t="shared" si="42"/>
        <v>144</v>
      </c>
      <c r="G286" s="120" t="str">
        <f t="shared" si="43"/>
        <v>    </v>
      </c>
      <c r="H286" s="121" t="str">
        <f t="shared" si="44"/>
        <v>公</v>
      </c>
      <c r="I286" s="120" t="str">
        <f>A286</f>
        <v>    公安</v>
      </c>
      <c r="J286" s="121"/>
      <c r="K286" s="113" t="str">
        <f t="shared" si="45"/>
        <v/>
      </c>
      <c r="N286" s="122"/>
    </row>
    <row r="287" ht="15" customHeight="1" spans="1:14">
      <c r="A287" s="120" t="s">
        <v>187</v>
      </c>
      <c r="B287" s="119">
        <v>1273</v>
      </c>
      <c r="C287" s="119">
        <f>B287-D287</f>
        <v>1273</v>
      </c>
      <c r="D287" s="119"/>
      <c r="E287" s="120"/>
      <c r="F287" s="120">
        <f t="shared" si="42"/>
        <v>0</v>
      </c>
      <c r="G287" s="120" t="str">
        <f t="shared" si="43"/>
        <v>    </v>
      </c>
      <c r="H287" s="121" t="str">
        <f t="shared" si="44"/>
        <v> </v>
      </c>
      <c r="I287" s="120"/>
      <c r="J287" s="121" t="str">
        <f t="shared" ref="J287:J296" si="47">A287</f>
        <v>      行政运行</v>
      </c>
      <c r="K287" s="113" t="str">
        <f t="shared" si="45"/>
        <v>  </v>
      </c>
      <c r="N287" s="122"/>
    </row>
    <row r="288" ht="15" customHeight="1" spans="1:14">
      <c r="A288" s="120" t="s">
        <v>188</v>
      </c>
      <c r="B288" s="119">
        <v>2336</v>
      </c>
      <c r="C288" s="119">
        <f>B288-D288</f>
        <v>2194</v>
      </c>
      <c r="D288" s="119">
        <v>142</v>
      </c>
      <c r="E288" s="120"/>
      <c r="F288" s="120">
        <f t="shared" si="42"/>
        <v>142</v>
      </c>
      <c r="G288" s="120" t="str">
        <f t="shared" si="43"/>
        <v>    </v>
      </c>
      <c r="H288" s="121" t="str">
        <f t="shared" si="44"/>
        <v> </v>
      </c>
      <c r="I288" s="120"/>
      <c r="J288" s="121" t="str">
        <f t="shared" si="47"/>
        <v>      一般行政管理事务</v>
      </c>
      <c r="K288" s="113" t="str">
        <f t="shared" si="45"/>
        <v>  </v>
      </c>
      <c r="N288" s="122"/>
    </row>
    <row r="289" ht="15" customHeight="1" spans="1:14">
      <c r="A289" s="120" t="s">
        <v>189</v>
      </c>
      <c r="B289" s="119"/>
      <c r="C289" s="119"/>
      <c r="D289" s="120"/>
      <c r="E289" s="120"/>
      <c r="F289" s="120">
        <f t="shared" si="42"/>
        <v>0</v>
      </c>
      <c r="G289" s="120" t="str">
        <f t="shared" si="43"/>
        <v>    </v>
      </c>
      <c r="H289" s="121" t="str">
        <f t="shared" si="44"/>
        <v> </v>
      </c>
      <c r="I289" s="120"/>
      <c r="J289" s="121" t="str">
        <f t="shared" si="47"/>
        <v>      机关服务</v>
      </c>
      <c r="K289" s="113" t="str">
        <f t="shared" si="45"/>
        <v>  </v>
      </c>
      <c r="N289" s="122"/>
    </row>
    <row r="290" ht="15" customHeight="1" spans="1:14">
      <c r="A290" s="120" t="s">
        <v>227</v>
      </c>
      <c r="B290" s="119">
        <v>229</v>
      </c>
      <c r="C290" s="119">
        <f>B290-D290</f>
        <v>229</v>
      </c>
      <c r="D290" s="120"/>
      <c r="E290" s="120"/>
      <c r="F290" s="120">
        <f t="shared" si="42"/>
        <v>0</v>
      </c>
      <c r="G290" s="120" t="str">
        <f t="shared" si="43"/>
        <v>    </v>
      </c>
      <c r="H290" s="121" t="str">
        <f t="shared" si="44"/>
        <v> </v>
      </c>
      <c r="I290" s="120"/>
      <c r="J290" s="121" t="str">
        <f t="shared" si="47"/>
        <v>      信息化建设</v>
      </c>
      <c r="K290" s="113" t="str">
        <f t="shared" si="45"/>
        <v>  </v>
      </c>
      <c r="N290" s="122"/>
    </row>
    <row r="291" ht="15" customHeight="1" spans="1:14">
      <c r="A291" s="120" t="s">
        <v>356</v>
      </c>
      <c r="B291" s="119"/>
      <c r="C291" s="119">
        <f>B291-D291</f>
        <v>-2</v>
      </c>
      <c r="D291" s="119">
        <v>2</v>
      </c>
      <c r="E291" s="120"/>
      <c r="F291" s="120">
        <f t="shared" si="42"/>
        <v>2</v>
      </c>
      <c r="G291" s="120" t="str">
        <f t="shared" si="43"/>
        <v>    </v>
      </c>
      <c r="H291" s="121" t="str">
        <f t="shared" si="44"/>
        <v> </v>
      </c>
      <c r="I291" s="120"/>
      <c r="J291" s="121" t="str">
        <f t="shared" si="47"/>
        <v>      执法办案</v>
      </c>
      <c r="K291" s="113" t="str">
        <f t="shared" si="45"/>
        <v>  </v>
      </c>
      <c r="N291" s="122"/>
    </row>
    <row r="292" ht="15" customHeight="1" spans="1:14">
      <c r="A292" s="120" t="s">
        <v>357</v>
      </c>
      <c r="B292" s="119">
        <v>147</v>
      </c>
      <c r="C292" s="119">
        <f>B292-D292</f>
        <v>147</v>
      </c>
      <c r="D292" s="119"/>
      <c r="E292" s="120"/>
      <c r="F292" s="120">
        <f t="shared" si="42"/>
        <v>0</v>
      </c>
      <c r="G292" s="120" t="str">
        <f t="shared" si="43"/>
        <v>    </v>
      </c>
      <c r="H292" s="121" t="str">
        <f t="shared" si="44"/>
        <v> </v>
      </c>
      <c r="I292" s="120"/>
      <c r="J292" s="121" t="str">
        <f t="shared" si="47"/>
        <v>      特别业务</v>
      </c>
      <c r="K292" s="113" t="str">
        <f t="shared" si="45"/>
        <v>  </v>
      </c>
      <c r="N292" s="122"/>
    </row>
    <row r="293" ht="15" customHeight="1" spans="1:14">
      <c r="A293" s="120" t="s">
        <v>358</v>
      </c>
      <c r="B293" s="119"/>
      <c r="C293" s="119"/>
      <c r="D293" s="119"/>
      <c r="E293" s="120"/>
      <c r="F293" s="120">
        <f t="shared" si="42"/>
        <v>0</v>
      </c>
      <c r="G293" s="120" t="str">
        <f t="shared" si="43"/>
        <v>    </v>
      </c>
      <c r="H293" s="121" t="str">
        <f t="shared" si="44"/>
        <v> </v>
      </c>
      <c r="I293" s="120"/>
      <c r="J293" s="121" t="str">
        <f t="shared" si="47"/>
        <v>      特勤业务</v>
      </c>
      <c r="K293" s="113" t="str">
        <f t="shared" si="45"/>
        <v>  </v>
      </c>
      <c r="N293" s="122"/>
    </row>
    <row r="294" ht="15" customHeight="1" spans="1:14">
      <c r="A294" s="120" t="s">
        <v>359</v>
      </c>
      <c r="B294" s="119"/>
      <c r="C294" s="119"/>
      <c r="D294" s="119"/>
      <c r="E294" s="120"/>
      <c r="F294" s="120">
        <f t="shared" si="42"/>
        <v>0</v>
      </c>
      <c r="G294" s="120" t="str">
        <f t="shared" si="43"/>
        <v>    </v>
      </c>
      <c r="H294" s="121" t="str">
        <f t="shared" si="44"/>
        <v> </v>
      </c>
      <c r="I294" s="120"/>
      <c r="J294" s="121" t="str">
        <f t="shared" si="47"/>
        <v>      移民事务</v>
      </c>
      <c r="K294" s="113" t="str">
        <f t="shared" si="45"/>
        <v>  </v>
      </c>
      <c r="N294" s="122"/>
    </row>
    <row r="295" ht="15" customHeight="1" spans="1:14">
      <c r="A295" s="120" t="s">
        <v>196</v>
      </c>
      <c r="B295" s="119">
        <v>306</v>
      </c>
      <c r="C295" s="119">
        <f>B295-D295</f>
        <v>306</v>
      </c>
      <c r="D295" s="119"/>
      <c r="E295" s="120"/>
      <c r="F295" s="120">
        <f t="shared" si="42"/>
        <v>0</v>
      </c>
      <c r="G295" s="120" t="str">
        <f t="shared" si="43"/>
        <v>    </v>
      </c>
      <c r="H295" s="121" t="str">
        <f t="shared" si="44"/>
        <v> </v>
      </c>
      <c r="I295" s="120"/>
      <c r="J295" s="121" t="str">
        <f t="shared" si="47"/>
        <v>      事业运行</v>
      </c>
      <c r="K295" s="113" t="str">
        <f t="shared" si="45"/>
        <v>  </v>
      </c>
      <c r="N295" s="122"/>
    </row>
    <row r="296" ht="15" customHeight="1" spans="1:14">
      <c r="A296" s="120" t="s">
        <v>360</v>
      </c>
      <c r="B296" s="119">
        <v>516</v>
      </c>
      <c r="C296" s="119">
        <f>B296-D296</f>
        <v>516</v>
      </c>
      <c r="D296" s="119"/>
      <c r="E296" s="120"/>
      <c r="F296" s="120">
        <f t="shared" si="42"/>
        <v>0</v>
      </c>
      <c r="G296" s="120" t="str">
        <f t="shared" si="43"/>
        <v>    </v>
      </c>
      <c r="H296" s="121" t="str">
        <f t="shared" si="44"/>
        <v> </v>
      </c>
      <c r="I296" s="120"/>
      <c r="J296" s="121" t="str">
        <f t="shared" si="47"/>
        <v>      其他公安支出</v>
      </c>
      <c r="K296" s="113" t="str">
        <f t="shared" si="45"/>
        <v>  </v>
      </c>
      <c r="N296" s="122"/>
    </row>
    <row r="297" ht="15" customHeight="1" spans="1:14">
      <c r="A297" s="120" t="s">
        <v>361</v>
      </c>
      <c r="B297" s="119"/>
      <c r="C297" s="119"/>
      <c r="D297" s="119"/>
      <c r="E297" s="120"/>
      <c r="F297" s="120">
        <f t="shared" si="42"/>
        <v>0</v>
      </c>
      <c r="G297" s="120" t="str">
        <f t="shared" si="43"/>
        <v>    </v>
      </c>
      <c r="H297" s="121" t="str">
        <f t="shared" si="44"/>
        <v>国</v>
      </c>
      <c r="I297" s="120" t="str">
        <f>A297</f>
        <v>    国家安全</v>
      </c>
      <c r="J297" s="121"/>
      <c r="K297" s="113" t="str">
        <f t="shared" si="45"/>
        <v/>
      </c>
      <c r="N297" s="122"/>
    </row>
    <row r="298" ht="15" customHeight="1" spans="1:14">
      <c r="A298" s="120" t="s">
        <v>187</v>
      </c>
      <c r="B298" s="119"/>
      <c r="C298" s="119"/>
      <c r="D298" s="119"/>
      <c r="E298" s="120"/>
      <c r="F298" s="120">
        <f t="shared" si="42"/>
        <v>0</v>
      </c>
      <c r="G298" s="120" t="str">
        <f t="shared" si="43"/>
        <v>    </v>
      </c>
      <c r="H298" s="121" t="str">
        <f t="shared" si="44"/>
        <v> </v>
      </c>
      <c r="I298" s="120"/>
      <c r="J298" s="121" t="str">
        <f t="shared" ref="J298:J303" si="48">A298</f>
        <v>      行政运行</v>
      </c>
      <c r="K298" s="113" t="str">
        <f t="shared" si="45"/>
        <v>  </v>
      </c>
      <c r="N298" s="122"/>
    </row>
    <row r="299" ht="15" customHeight="1" spans="1:14">
      <c r="A299" s="120" t="s">
        <v>188</v>
      </c>
      <c r="B299" s="119"/>
      <c r="C299" s="119"/>
      <c r="D299" s="119"/>
      <c r="E299" s="120"/>
      <c r="F299" s="120">
        <f t="shared" si="42"/>
        <v>0</v>
      </c>
      <c r="G299" s="120" t="str">
        <f t="shared" si="43"/>
        <v>    </v>
      </c>
      <c r="H299" s="121" t="str">
        <f t="shared" si="44"/>
        <v> </v>
      </c>
      <c r="I299" s="120"/>
      <c r="J299" s="121" t="str">
        <f t="shared" si="48"/>
        <v>      一般行政管理事务</v>
      </c>
      <c r="K299" s="113" t="str">
        <f t="shared" si="45"/>
        <v>  </v>
      </c>
      <c r="N299" s="122"/>
    </row>
    <row r="300" ht="15" customHeight="1" spans="1:14">
      <c r="A300" s="120" t="s">
        <v>189</v>
      </c>
      <c r="B300" s="119"/>
      <c r="C300" s="119"/>
      <c r="D300" s="119"/>
      <c r="E300" s="120"/>
      <c r="F300" s="120">
        <f t="shared" si="42"/>
        <v>0</v>
      </c>
      <c r="G300" s="120" t="str">
        <f t="shared" si="43"/>
        <v>    </v>
      </c>
      <c r="H300" s="121" t="str">
        <f t="shared" si="44"/>
        <v> </v>
      </c>
      <c r="I300" s="120"/>
      <c r="J300" s="121" t="str">
        <f t="shared" si="48"/>
        <v>      机关服务</v>
      </c>
      <c r="K300" s="113" t="str">
        <f t="shared" si="45"/>
        <v>  </v>
      </c>
      <c r="N300" s="122"/>
    </row>
    <row r="301" ht="15" customHeight="1" spans="1:14">
      <c r="A301" s="120" t="s">
        <v>362</v>
      </c>
      <c r="B301" s="119"/>
      <c r="C301" s="119"/>
      <c r="D301" s="119"/>
      <c r="E301" s="120"/>
      <c r="F301" s="120">
        <f t="shared" si="42"/>
        <v>0</v>
      </c>
      <c r="G301" s="120" t="str">
        <f t="shared" si="43"/>
        <v>    </v>
      </c>
      <c r="H301" s="121" t="str">
        <f t="shared" si="44"/>
        <v> </v>
      </c>
      <c r="I301" s="120"/>
      <c r="J301" s="121" t="str">
        <f t="shared" si="48"/>
        <v>      安全业务</v>
      </c>
      <c r="K301" s="113" t="str">
        <f t="shared" si="45"/>
        <v>  </v>
      </c>
      <c r="N301" s="122"/>
    </row>
    <row r="302" ht="15" customHeight="1" spans="1:14">
      <c r="A302" s="120" t="s">
        <v>196</v>
      </c>
      <c r="B302" s="119"/>
      <c r="C302" s="119"/>
      <c r="D302" s="119"/>
      <c r="E302" s="120"/>
      <c r="F302" s="120">
        <f t="shared" si="42"/>
        <v>0</v>
      </c>
      <c r="G302" s="120" t="str">
        <f t="shared" si="43"/>
        <v>    </v>
      </c>
      <c r="H302" s="121" t="str">
        <f t="shared" si="44"/>
        <v> </v>
      </c>
      <c r="I302" s="120"/>
      <c r="J302" s="121" t="str">
        <f t="shared" si="48"/>
        <v>      事业运行</v>
      </c>
      <c r="K302" s="113" t="str">
        <f t="shared" si="45"/>
        <v>  </v>
      </c>
      <c r="N302" s="122"/>
    </row>
    <row r="303" ht="15" customHeight="1" spans="1:14">
      <c r="A303" s="120" t="s">
        <v>363</v>
      </c>
      <c r="B303" s="119"/>
      <c r="C303" s="119"/>
      <c r="D303" s="119"/>
      <c r="E303" s="120"/>
      <c r="F303" s="120">
        <f t="shared" si="42"/>
        <v>0</v>
      </c>
      <c r="G303" s="120" t="str">
        <f t="shared" si="43"/>
        <v>    </v>
      </c>
      <c r="H303" s="121" t="str">
        <f t="shared" si="44"/>
        <v> </v>
      </c>
      <c r="I303" s="120"/>
      <c r="J303" s="121" t="str">
        <f t="shared" si="48"/>
        <v>      其他国家安全支出</v>
      </c>
      <c r="K303" s="113" t="str">
        <f t="shared" si="45"/>
        <v>  </v>
      </c>
      <c r="N303" s="122"/>
    </row>
    <row r="304" ht="15" customHeight="1" spans="1:14">
      <c r="A304" s="120" t="s">
        <v>364</v>
      </c>
      <c r="B304" s="119">
        <f>SUM(B305:B311)</f>
        <v>42</v>
      </c>
      <c r="C304" s="119">
        <f>B304-D304</f>
        <v>39</v>
      </c>
      <c r="D304" s="119">
        <v>3</v>
      </c>
      <c r="E304" s="120"/>
      <c r="F304" s="120">
        <f t="shared" si="42"/>
        <v>3</v>
      </c>
      <c r="G304" s="120" t="str">
        <f t="shared" si="43"/>
        <v>    </v>
      </c>
      <c r="H304" s="121" t="str">
        <f t="shared" si="44"/>
        <v>检</v>
      </c>
      <c r="I304" s="120" t="str">
        <f>A304</f>
        <v>    检察</v>
      </c>
      <c r="J304" s="121"/>
      <c r="K304" s="113" t="str">
        <f t="shared" si="45"/>
        <v/>
      </c>
      <c r="N304" s="122"/>
    </row>
    <row r="305" ht="15" customHeight="1" spans="1:14">
      <c r="A305" s="120" t="s">
        <v>187</v>
      </c>
      <c r="B305" s="119"/>
      <c r="C305" s="119"/>
      <c r="D305" s="119"/>
      <c r="E305" s="120"/>
      <c r="F305" s="120">
        <f t="shared" si="42"/>
        <v>0</v>
      </c>
      <c r="G305" s="120" t="str">
        <f t="shared" si="43"/>
        <v>    </v>
      </c>
      <c r="H305" s="121" t="str">
        <f t="shared" si="44"/>
        <v> </v>
      </c>
      <c r="I305" s="120"/>
      <c r="J305" s="121" t="str">
        <f t="shared" ref="J305:J311" si="49">A305</f>
        <v>      行政运行</v>
      </c>
      <c r="K305" s="113" t="str">
        <f t="shared" si="45"/>
        <v>  </v>
      </c>
      <c r="N305" s="122"/>
    </row>
    <row r="306" ht="15" customHeight="1" spans="1:14">
      <c r="A306" s="120" t="s">
        <v>188</v>
      </c>
      <c r="B306" s="119">
        <v>15</v>
      </c>
      <c r="C306" s="119">
        <f>B306-D306</f>
        <v>12</v>
      </c>
      <c r="D306" s="119">
        <v>3</v>
      </c>
      <c r="E306" s="120"/>
      <c r="F306" s="120">
        <f t="shared" si="42"/>
        <v>3</v>
      </c>
      <c r="G306" s="120" t="str">
        <f t="shared" si="43"/>
        <v>    </v>
      </c>
      <c r="H306" s="121" t="str">
        <f t="shared" si="44"/>
        <v> </v>
      </c>
      <c r="I306" s="120"/>
      <c r="J306" s="121" t="str">
        <f t="shared" si="49"/>
        <v>      一般行政管理事务</v>
      </c>
      <c r="K306" s="113" t="str">
        <f t="shared" si="45"/>
        <v>  </v>
      </c>
      <c r="N306" s="122"/>
    </row>
    <row r="307" ht="15" customHeight="1" spans="1:14">
      <c r="A307" s="120" t="s">
        <v>189</v>
      </c>
      <c r="B307" s="119"/>
      <c r="C307" s="119"/>
      <c r="D307" s="119"/>
      <c r="E307" s="120"/>
      <c r="F307" s="120">
        <f t="shared" si="42"/>
        <v>0</v>
      </c>
      <c r="G307" s="120" t="str">
        <f t="shared" si="43"/>
        <v>    </v>
      </c>
      <c r="H307" s="121" t="str">
        <f t="shared" si="44"/>
        <v> </v>
      </c>
      <c r="I307" s="120"/>
      <c r="J307" s="121" t="str">
        <f t="shared" si="49"/>
        <v>      机关服务</v>
      </c>
      <c r="K307" s="113" t="str">
        <f t="shared" si="45"/>
        <v>  </v>
      </c>
      <c r="N307" s="122"/>
    </row>
    <row r="308" ht="15" customHeight="1" spans="1:14">
      <c r="A308" s="120" t="s">
        <v>365</v>
      </c>
      <c r="B308" s="119"/>
      <c r="C308" s="119"/>
      <c r="D308" s="119"/>
      <c r="E308" s="120"/>
      <c r="F308" s="120">
        <f t="shared" si="42"/>
        <v>0</v>
      </c>
      <c r="G308" s="120" t="str">
        <f t="shared" si="43"/>
        <v>    </v>
      </c>
      <c r="H308" s="121" t="str">
        <f t="shared" si="44"/>
        <v> </v>
      </c>
      <c r="I308" s="120"/>
      <c r="J308" s="121" t="str">
        <f t="shared" si="49"/>
        <v>      “两房”建设</v>
      </c>
      <c r="K308" s="113" t="str">
        <f t="shared" si="45"/>
        <v>  </v>
      </c>
      <c r="N308" s="122"/>
    </row>
    <row r="309" ht="15" customHeight="1" spans="1:14">
      <c r="A309" s="120" t="s">
        <v>366</v>
      </c>
      <c r="B309" s="119"/>
      <c r="C309" s="119"/>
      <c r="D309" s="119"/>
      <c r="E309" s="120"/>
      <c r="F309" s="120">
        <f t="shared" si="42"/>
        <v>0</v>
      </c>
      <c r="G309" s="120" t="str">
        <f t="shared" si="43"/>
        <v>    </v>
      </c>
      <c r="H309" s="121" t="str">
        <f t="shared" si="44"/>
        <v> </v>
      </c>
      <c r="I309" s="120"/>
      <c r="J309" s="121" t="str">
        <f t="shared" si="49"/>
        <v>      检察监督</v>
      </c>
      <c r="K309" s="113" t="str">
        <f t="shared" si="45"/>
        <v>  </v>
      </c>
      <c r="N309" s="122"/>
    </row>
    <row r="310" ht="15" customHeight="1" spans="1:14">
      <c r="A310" s="120" t="s">
        <v>196</v>
      </c>
      <c r="B310" s="119">
        <v>27</v>
      </c>
      <c r="C310" s="119">
        <f>B310-D310</f>
        <v>27</v>
      </c>
      <c r="D310" s="119"/>
      <c r="E310" s="120"/>
      <c r="F310" s="120">
        <f t="shared" si="42"/>
        <v>0</v>
      </c>
      <c r="G310" s="120" t="str">
        <f t="shared" si="43"/>
        <v>    </v>
      </c>
      <c r="H310" s="121" t="str">
        <f t="shared" si="44"/>
        <v> </v>
      </c>
      <c r="I310" s="120"/>
      <c r="J310" s="121" t="str">
        <f t="shared" si="49"/>
        <v>      事业运行</v>
      </c>
      <c r="K310" s="113" t="str">
        <f t="shared" si="45"/>
        <v>  </v>
      </c>
      <c r="N310" s="122"/>
    </row>
    <row r="311" ht="15" customHeight="1" spans="1:14">
      <c r="A311" s="120" t="s">
        <v>367</v>
      </c>
      <c r="B311" s="119"/>
      <c r="C311" s="119"/>
      <c r="D311" s="119"/>
      <c r="E311" s="120"/>
      <c r="F311" s="120">
        <f t="shared" si="42"/>
        <v>0</v>
      </c>
      <c r="G311" s="120" t="str">
        <f t="shared" si="43"/>
        <v>    </v>
      </c>
      <c r="H311" s="121" t="str">
        <f t="shared" si="44"/>
        <v> </v>
      </c>
      <c r="I311" s="120"/>
      <c r="J311" s="121" t="str">
        <f t="shared" si="49"/>
        <v>      其他检察支出</v>
      </c>
      <c r="K311" s="113" t="str">
        <f t="shared" si="45"/>
        <v>  </v>
      </c>
      <c r="N311" s="122"/>
    </row>
    <row r="312" ht="15" customHeight="1" spans="1:14">
      <c r="A312" s="120" t="s">
        <v>368</v>
      </c>
      <c r="B312" s="119">
        <f>SUM(B313:B320)</f>
        <v>24</v>
      </c>
      <c r="C312" s="119">
        <f>B312-D312</f>
        <v>24</v>
      </c>
      <c r="D312" s="119"/>
      <c r="E312" s="120"/>
      <c r="F312" s="120">
        <f t="shared" si="42"/>
        <v>0</v>
      </c>
      <c r="G312" s="120" t="str">
        <f t="shared" si="43"/>
        <v>    </v>
      </c>
      <c r="H312" s="121" t="str">
        <f t="shared" si="44"/>
        <v>法</v>
      </c>
      <c r="I312" s="120" t="str">
        <f>A312</f>
        <v>    法院</v>
      </c>
      <c r="J312" s="121"/>
      <c r="K312" s="113" t="str">
        <f t="shared" si="45"/>
        <v/>
      </c>
      <c r="N312" s="122"/>
    </row>
    <row r="313" ht="15" customHeight="1" spans="1:14">
      <c r="A313" s="120" t="s">
        <v>187</v>
      </c>
      <c r="B313" s="119"/>
      <c r="C313" s="119"/>
      <c r="D313" s="119"/>
      <c r="E313" s="120"/>
      <c r="F313" s="120">
        <f t="shared" si="42"/>
        <v>0</v>
      </c>
      <c r="G313" s="120" t="str">
        <f t="shared" si="43"/>
        <v>    </v>
      </c>
      <c r="H313" s="121" t="str">
        <f t="shared" si="44"/>
        <v> </v>
      </c>
      <c r="I313" s="120"/>
      <c r="J313" s="121" t="str">
        <f t="shared" ref="J313:J320" si="50">A313</f>
        <v>      行政运行</v>
      </c>
      <c r="K313" s="113" t="str">
        <f t="shared" si="45"/>
        <v>  </v>
      </c>
      <c r="N313" s="122"/>
    </row>
    <row r="314" ht="15" customHeight="1" spans="1:14">
      <c r="A314" s="120" t="s">
        <v>188</v>
      </c>
      <c r="B314" s="119">
        <v>15</v>
      </c>
      <c r="C314" s="119">
        <f>B314-D314</f>
        <v>15</v>
      </c>
      <c r="D314" s="119"/>
      <c r="E314" s="120"/>
      <c r="F314" s="120">
        <f t="shared" si="42"/>
        <v>0</v>
      </c>
      <c r="G314" s="120" t="str">
        <f t="shared" si="43"/>
        <v>    </v>
      </c>
      <c r="H314" s="121" t="str">
        <f t="shared" si="44"/>
        <v> </v>
      </c>
      <c r="I314" s="120"/>
      <c r="J314" s="121" t="str">
        <f t="shared" si="50"/>
        <v>      一般行政管理事务</v>
      </c>
      <c r="K314" s="113" t="str">
        <f t="shared" si="45"/>
        <v>  </v>
      </c>
      <c r="N314" s="122"/>
    </row>
    <row r="315" ht="15" customHeight="1" spans="1:14">
      <c r="A315" s="120" t="s">
        <v>189</v>
      </c>
      <c r="B315" s="119"/>
      <c r="C315" s="119"/>
      <c r="D315" s="119"/>
      <c r="E315" s="120"/>
      <c r="F315" s="120">
        <f t="shared" si="42"/>
        <v>0</v>
      </c>
      <c r="G315" s="120" t="str">
        <f t="shared" si="43"/>
        <v>    </v>
      </c>
      <c r="H315" s="121" t="str">
        <f t="shared" si="44"/>
        <v> </v>
      </c>
      <c r="I315" s="120"/>
      <c r="J315" s="121" t="str">
        <f t="shared" si="50"/>
        <v>      机关服务</v>
      </c>
      <c r="K315" s="113" t="str">
        <f t="shared" si="45"/>
        <v>  </v>
      </c>
      <c r="N315" s="122"/>
    </row>
    <row r="316" ht="15" customHeight="1" spans="1:14">
      <c r="A316" s="120" t="s">
        <v>369</v>
      </c>
      <c r="B316" s="119"/>
      <c r="C316" s="119"/>
      <c r="D316" s="119"/>
      <c r="E316" s="120"/>
      <c r="F316" s="120">
        <f t="shared" si="42"/>
        <v>0</v>
      </c>
      <c r="G316" s="120" t="str">
        <f t="shared" si="43"/>
        <v>    </v>
      </c>
      <c r="H316" s="121" t="str">
        <f t="shared" si="44"/>
        <v> </v>
      </c>
      <c r="I316" s="120"/>
      <c r="J316" s="121" t="str">
        <f t="shared" si="50"/>
        <v>      案件审判</v>
      </c>
      <c r="K316" s="113" t="str">
        <f t="shared" si="45"/>
        <v>  </v>
      </c>
      <c r="N316" s="122"/>
    </row>
    <row r="317" ht="15" customHeight="1" spans="1:14">
      <c r="A317" s="120" t="s">
        <v>370</v>
      </c>
      <c r="B317" s="119"/>
      <c r="C317" s="119"/>
      <c r="D317" s="119"/>
      <c r="E317" s="120"/>
      <c r="F317" s="120">
        <f t="shared" si="42"/>
        <v>0</v>
      </c>
      <c r="G317" s="120" t="str">
        <f t="shared" si="43"/>
        <v>    </v>
      </c>
      <c r="H317" s="121" t="str">
        <f t="shared" si="44"/>
        <v> </v>
      </c>
      <c r="I317" s="120"/>
      <c r="J317" s="121" t="str">
        <f t="shared" si="50"/>
        <v>      案件执行</v>
      </c>
      <c r="K317" s="113" t="str">
        <f t="shared" si="45"/>
        <v>  </v>
      </c>
      <c r="N317" s="122"/>
    </row>
    <row r="318" ht="15" customHeight="1" spans="1:14">
      <c r="A318" s="120" t="s">
        <v>371</v>
      </c>
      <c r="B318" s="119"/>
      <c r="C318" s="119"/>
      <c r="D318" s="119"/>
      <c r="E318" s="120"/>
      <c r="F318" s="120">
        <f t="shared" si="42"/>
        <v>0</v>
      </c>
      <c r="G318" s="120" t="str">
        <f t="shared" si="43"/>
        <v>    </v>
      </c>
      <c r="H318" s="121" t="str">
        <f t="shared" si="44"/>
        <v> </v>
      </c>
      <c r="I318" s="120"/>
      <c r="J318" s="121" t="str">
        <f t="shared" si="50"/>
        <v>      “两庭”建设</v>
      </c>
      <c r="K318" s="113" t="str">
        <f t="shared" si="45"/>
        <v>  </v>
      </c>
      <c r="N318" s="122"/>
    </row>
    <row r="319" ht="15" customHeight="1" spans="1:14">
      <c r="A319" s="120" t="s">
        <v>196</v>
      </c>
      <c r="B319" s="119">
        <v>9</v>
      </c>
      <c r="C319" s="119">
        <f>B319-D319</f>
        <v>9</v>
      </c>
      <c r="D319" s="119"/>
      <c r="E319" s="120"/>
      <c r="F319" s="120">
        <f t="shared" si="42"/>
        <v>0</v>
      </c>
      <c r="G319" s="120" t="str">
        <f t="shared" si="43"/>
        <v>    </v>
      </c>
      <c r="H319" s="121" t="str">
        <f t="shared" si="44"/>
        <v> </v>
      </c>
      <c r="I319" s="120"/>
      <c r="J319" s="121" t="str">
        <f t="shared" si="50"/>
        <v>      事业运行</v>
      </c>
      <c r="K319" s="113" t="str">
        <f t="shared" si="45"/>
        <v>  </v>
      </c>
      <c r="N319" s="122"/>
    </row>
    <row r="320" ht="15" customHeight="1" spans="1:14">
      <c r="A320" s="120" t="s">
        <v>372</v>
      </c>
      <c r="B320" s="119"/>
      <c r="C320" s="119"/>
      <c r="D320" s="119"/>
      <c r="E320" s="120"/>
      <c r="F320" s="120">
        <f t="shared" si="42"/>
        <v>0</v>
      </c>
      <c r="G320" s="120" t="str">
        <f t="shared" si="43"/>
        <v>    </v>
      </c>
      <c r="H320" s="121" t="str">
        <f t="shared" si="44"/>
        <v> </v>
      </c>
      <c r="I320" s="120"/>
      <c r="J320" s="121" t="str">
        <f t="shared" si="50"/>
        <v>      其他法院支出</v>
      </c>
      <c r="K320" s="113" t="str">
        <f t="shared" si="45"/>
        <v>  </v>
      </c>
      <c r="N320" s="122"/>
    </row>
    <row r="321" ht="15" customHeight="1" spans="1:14">
      <c r="A321" s="120" t="s">
        <v>373</v>
      </c>
      <c r="B321" s="119">
        <f>SUM(B322:B334)</f>
        <v>623</v>
      </c>
      <c r="C321" s="119">
        <f>B321-D321</f>
        <v>534</v>
      </c>
      <c r="D321" s="119">
        <f>D323</f>
        <v>89</v>
      </c>
      <c r="E321" s="120"/>
      <c r="F321" s="120">
        <f t="shared" si="42"/>
        <v>89</v>
      </c>
      <c r="G321" s="120" t="str">
        <f t="shared" si="43"/>
        <v>    </v>
      </c>
      <c r="H321" s="121" t="str">
        <f t="shared" si="44"/>
        <v>司</v>
      </c>
      <c r="I321" s="120" t="str">
        <f>A321</f>
        <v>    司法</v>
      </c>
      <c r="J321" s="121"/>
      <c r="K321" s="113" t="str">
        <f t="shared" si="45"/>
        <v/>
      </c>
      <c r="N321" s="122"/>
    </row>
    <row r="322" ht="15" customHeight="1" spans="1:14">
      <c r="A322" s="120" t="s">
        <v>187</v>
      </c>
      <c r="B322" s="119">
        <v>264</v>
      </c>
      <c r="C322" s="119">
        <f>B322-D322</f>
        <v>264</v>
      </c>
      <c r="D322" s="119"/>
      <c r="E322" s="120"/>
      <c r="F322" s="120">
        <f t="shared" si="42"/>
        <v>0</v>
      </c>
      <c r="G322" s="120" t="str">
        <f t="shared" si="43"/>
        <v>    </v>
      </c>
      <c r="H322" s="121" t="str">
        <f t="shared" si="44"/>
        <v> </v>
      </c>
      <c r="I322" s="120"/>
      <c r="J322" s="121" t="str">
        <f t="shared" ref="J322:J334" si="51">A322</f>
        <v>      行政运行</v>
      </c>
      <c r="K322" s="113" t="str">
        <f t="shared" si="45"/>
        <v>  </v>
      </c>
      <c r="N322" s="122"/>
    </row>
    <row r="323" ht="15" customHeight="1" spans="1:14">
      <c r="A323" s="120" t="s">
        <v>188</v>
      </c>
      <c r="B323" s="119">
        <v>66</v>
      </c>
      <c r="C323" s="119">
        <f>B323-D323</f>
        <v>-23</v>
      </c>
      <c r="D323" s="119">
        <v>89</v>
      </c>
      <c r="E323" s="120"/>
      <c r="F323" s="120">
        <f t="shared" si="42"/>
        <v>89</v>
      </c>
      <c r="G323" s="120" t="str">
        <f t="shared" si="43"/>
        <v>    </v>
      </c>
      <c r="H323" s="121" t="str">
        <f t="shared" si="44"/>
        <v> </v>
      </c>
      <c r="I323" s="120"/>
      <c r="J323" s="121" t="str">
        <f t="shared" si="51"/>
        <v>      一般行政管理事务</v>
      </c>
      <c r="K323" s="113" t="str">
        <f t="shared" si="45"/>
        <v>  </v>
      </c>
      <c r="N323" s="122"/>
    </row>
    <row r="324" ht="15" customHeight="1" spans="1:14">
      <c r="A324" s="120" t="s">
        <v>189</v>
      </c>
      <c r="B324" s="119"/>
      <c r="C324" s="119"/>
      <c r="D324" s="119"/>
      <c r="E324" s="120"/>
      <c r="F324" s="120">
        <f t="shared" si="42"/>
        <v>0</v>
      </c>
      <c r="G324" s="120" t="str">
        <f t="shared" si="43"/>
        <v>    </v>
      </c>
      <c r="H324" s="121" t="str">
        <f t="shared" si="44"/>
        <v> </v>
      </c>
      <c r="I324" s="120"/>
      <c r="J324" s="121" t="str">
        <f t="shared" si="51"/>
        <v>      机关服务</v>
      </c>
      <c r="K324" s="113" t="str">
        <f t="shared" si="45"/>
        <v>  </v>
      </c>
      <c r="N324" s="122"/>
    </row>
    <row r="325" ht="15" customHeight="1" spans="1:14">
      <c r="A325" s="120" t="s">
        <v>374</v>
      </c>
      <c r="B325" s="119"/>
      <c r="C325" s="119"/>
      <c r="D325" s="119"/>
      <c r="E325" s="120"/>
      <c r="F325" s="120">
        <f t="shared" si="42"/>
        <v>0</v>
      </c>
      <c r="G325" s="120" t="str">
        <f t="shared" si="43"/>
        <v>    </v>
      </c>
      <c r="H325" s="121" t="str">
        <f t="shared" si="44"/>
        <v> </v>
      </c>
      <c r="I325" s="120"/>
      <c r="J325" s="121" t="str">
        <f t="shared" si="51"/>
        <v>      基层司法业务</v>
      </c>
      <c r="K325" s="113" t="str">
        <f t="shared" si="45"/>
        <v>  </v>
      </c>
      <c r="N325" s="122"/>
    </row>
    <row r="326" ht="15" customHeight="1" spans="1:14">
      <c r="A326" s="120" t="s">
        <v>375</v>
      </c>
      <c r="B326" s="119"/>
      <c r="C326" s="119"/>
      <c r="D326" s="119"/>
      <c r="E326" s="120"/>
      <c r="F326" s="120">
        <f t="shared" ref="F326:F389" si="52">B326-C326</f>
        <v>0</v>
      </c>
      <c r="G326" s="120" t="str">
        <f t="shared" si="43"/>
        <v>    </v>
      </c>
      <c r="H326" s="121" t="str">
        <f t="shared" si="44"/>
        <v> </v>
      </c>
      <c r="I326" s="120"/>
      <c r="J326" s="121" t="str">
        <f t="shared" si="51"/>
        <v>      普法宣传</v>
      </c>
      <c r="K326" s="113" t="str">
        <f t="shared" si="45"/>
        <v>  </v>
      </c>
      <c r="N326" s="122"/>
    </row>
    <row r="327" ht="15" customHeight="1" spans="1:14">
      <c r="A327" s="120" t="s">
        <v>376</v>
      </c>
      <c r="B327" s="119">
        <v>10</v>
      </c>
      <c r="C327" s="119">
        <f>B327-D327</f>
        <v>10</v>
      </c>
      <c r="D327" s="119"/>
      <c r="E327" s="120"/>
      <c r="F327" s="120">
        <f t="shared" si="52"/>
        <v>0</v>
      </c>
      <c r="G327" s="120" t="str">
        <f t="shared" ref="G327:G390" si="53">LEFT(A327,4)</f>
        <v>    </v>
      </c>
      <c r="H327" s="121" t="str">
        <f t="shared" si="44"/>
        <v> </v>
      </c>
      <c r="I327" s="120"/>
      <c r="J327" s="121" t="str">
        <f t="shared" si="51"/>
        <v>      律师管理</v>
      </c>
      <c r="K327" s="113" t="str">
        <f t="shared" si="45"/>
        <v>  </v>
      </c>
      <c r="N327" s="122"/>
    </row>
    <row r="328" ht="15" customHeight="1" spans="1:14">
      <c r="A328" s="120" t="s">
        <v>377</v>
      </c>
      <c r="B328" s="119">
        <v>20</v>
      </c>
      <c r="C328" s="119">
        <f>B328-D328</f>
        <v>20</v>
      </c>
      <c r="D328" s="119"/>
      <c r="E328" s="120"/>
      <c r="F328" s="120">
        <f t="shared" si="52"/>
        <v>0</v>
      </c>
      <c r="G328" s="120" t="str">
        <f t="shared" si="53"/>
        <v>    </v>
      </c>
      <c r="H328" s="121" t="str">
        <f t="shared" ref="H328:H391" si="54">MID(A328,5,1)</f>
        <v> </v>
      </c>
      <c r="I328" s="120"/>
      <c r="J328" s="121" t="str">
        <f t="shared" si="51"/>
        <v>      公共法律服务</v>
      </c>
      <c r="K328" s="113" t="str">
        <f t="shared" ref="K328:K391" si="55">LEFT(J328,2)</f>
        <v>  </v>
      </c>
      <c r="N328" s="122"/>
    </row>
    <row r="329" ht="15" customHeight="1" spans="1:14">
      <c r="A329" s="120" t="s">
        <v>378</v>
      </c>
      <c r="B329" s="119"/>
      <c r="C329" s="119"/>
      <c r="D329" s="119"/>
      <c r="E329" s="120"/>
      <c r="F329" s="120">
        <f t="shared" si="52"/>
        <v>0</v>
      </c>
      <c r="G329" s="120" t="str">
        <f t="shared" si="53"/>
        <v>    </v>
      </c>
      <c r="H329" s="121" t="str">
        <f t="shared" si="54"/>
        <v> </v>
      </c>
      <c r="I329" s="120"/>
      <c r="J329" s="121" t="str">
        <f t="shared" si="51"/>
        <v>      国家统一法律职业资格考试</v>
      </c>
      <c r="K329" s="113" t="str">
        <f t="shared" si="55"/>
        <v>  </v>
      </c>
      <c r="N329" s="122"/>
    </row>
    <row r="330" ht="15" customHeight="1" spans="1:14">
      <c r="A330" s="120" t="s">
        <v>379</v>
      </c>
      <c r="B330" s="119"/>
      <c r="C330" s="119"/>
      <c r="D330" s="119"/>
      <c r="E330" s="120"/>
      <c r="F330" s="120">
        <f t="shared" si="52"/>
        <v>0</v>
      </c>
      <c r="G330" s="120" t="str">
        <f t="shared" si="53"/>
        <v>    </v>
      </c>
      <c r="H330" s="121" t="str">
        <f t="shared" si="54"/>
        <v> </v>
      </c>
      <c r="I330" s="120"/>
      <c r="J330" s="121" t="str">
        <f t="shared" si="51"/>
        <v>      社区矫正</v>
      </c>
      <c r="K330" s="113" t="str">
        <f t="shared" si="55"/>
        <v>  </v>
      </c>
      <c r="N330" s="122"/>
    </row>
    <row r="331" ht="15" customHeight="1" spans="1:14">
      <c r="A331" s="120" t="s">
        <v>380</v>
      </c>
      <c r="B331" s="119">
        <v>4</v>
      </c>
      <c r="C331" s="119">
        <f>B331-D331</f>
        <v>4</v>
      </c>
      <c r="D331" s="119"/>
      <c r="E331" s="120"/>
      <c r="F331" s="120">
        <f t="shared" si="52"/>
        <v>0</v>
      </c>
      <c r="G331" s="120" t="str">
        <f t="shared" si="53"/>
        <v>    </v>
      </c>
      <c r="H331" s="121" t="str">
        <f t="shared" si="54"/>
        <v> </v>
      </c>
      <c r="I331" s="120"/>
      <c r="J331" s="121" t="str">
        <f t="shared" si="51"/>
        <v>      法治建设</v>
      </c>
      <c r="K331" s="113" t="str">
        <f t="shared" si="55"/>
        <v>  </v>
      </c>
      <c r="N331" s="122"/>
    </row>
    <row r="332" ht="15" customHeight="1" spans="1:14">
      <c r="A332" s="120" t="s">
        <v>227</v>
      </c>
      <c r="B332" s="119"/>
      <c r="C332" s="119"/>
      <c r="D332" s="119"/>
      <c r="E332" s="120"/>
      <c r="F332" s="120">
        <f t="shared" si="52"/>
        <v>0</v>
      </c>
      <c r="G332" s="120" t="str">
        <f t="shared" si="53"/>
        <v>    </v>
      </c>
      <c r="H332" s="121" t="str">
        <f t="shared" si="54"/>
        <v> </v>
      </c>
      <c r="I332" s="120"/>
      <c r="J332" s="121" t="str">
        <f t="shared" si="51"/>
        <v>      信息化建设</v>
      </c>
      <c r="K332" s="113" t="str">
        <f t="shared" si="55"/>
        <v>  </v>
      </c>
      <c r="N332" s="122"/>
    </row>
    <row r="333" ht="15" customHeight="1" spans="1:14">
      <c r="A333" s="120" t="s">
        <v>196</v>
      </c>
      <c r="B333" s="119">
        <v>42</v>
      </c>
      <c r="C333" s="119">
        <f>B333-D333</f>
        <v>42</v>
      </c>
      <c r="D333" s="119"/>
      <c r="E333" s="120"/>
      <c r="F333" s="120">
        <f t="shared" si="52"/>
        <v>0</v>
      </c>
      <c r="G333" s="120" t="str">
        <f t="shared" si="53"/>
        <v>    </v>
      </c>
      <c r="H333" s="121" t="str">
        <f t="shared" si="54"/>
        <v> </v>
      </c>
      <c r="I333" s="120"/>
      <c r="J333" s="121" t="str">
        <f t="shared" si="51"/>
        <v>      事业运行</v>
      </c>
      <c r="K333" s="113" t="str">
        <f t="shared" si="55"/>
        <v>  </v>
      </c>
      <c r="N333" s="122"/>
    </row>
    <row r="334" ht="15" customHeight="1" spans="1:14">
      <c r="A334" s="120" t="s">
        <v>381</v>
      </c>
      <c r="B334" s="119">
        <v>217</v>
      </c>
      <c r="C334" s="119">
        <f>B334-D334</f>
        <v>217</v>
      </c>
      <c r="D334" s="119"/>
      <c r="E334" s="120"/>
      <c r="F334" s="120">
        <f t="shared" si="52"/>
        <v>0</v>
      </c>
      <c r="G334" s="120" t="str">
        <f t="shared" si="53"/>
        <v>    </v>
      </c>
      <c r="H334" s="121" t="str">
        <f t="shared" si="54"/>
        <v> </v>
      </c>
      <c r="I334" s="120"/>
      <c r="J334" s="121" t="str">
        <f t="shared" si="51"/>
        <v>      其他司法支出</v>
      </c>
      <c r="K334" s="113" t="str">
        <f t="shared" si="55"/>
        <v>  </v>
      </c>
      <c r="N334" s="122"/>
    </row>
    <row r="335" ht="15" customHeight="1" spans="1:14">
      <c r="A335" s="120" t="s">
        <v>382</v>
      </c>
      <c r="B335" s="119"/>
      <c r="C335" s="119"/>
      <c r="D335" s="119"/>
      <c r="E335" s="120"/>
      <c r="F335" s="120">
        <f t="shared" si="52"/>
        <v>0</v>
      </c>
      <c r="G335" s="120" t="str">
        <f t="shared" si="53"/>
        <v>    </v>
      </c>
      <c r="H335" s="121" t="str">
        <f t="shared" si="54"/>
        <v>监</v>
      </c>
      <c r="I335" s="120" t="str">
        <f>A335</f>
        <v>    监狱</v>
      </c>
      <c r="J335" s="121"/>
      <c r="K335" s="113" t="str">
        <f t="shared" si="55"/>
        <v/>
      </c>
      <c r="N335" s="122"/>
    </row>
    <row r="336" ht="15" customHeight="1" spans="1:14">
      <c r="A336" s="120" t="s">
        <v>187</v>
      </c>
      <c r="B336" s="119"/>
      <c r="C336" s="119"/>
      <c r="D336" s="119"/>
      <c r="E336" s="120"/>
      <c r="F336" s="120">
        <f t="shared" si="52"/>
        <v>0</v>
      </c>
      <c r="G336" s="120" t="str">
        <f t="shared" si="53"/>
        <v>    </v>
      </c>
      <c r="H336" s="121" t="str">
        <f t="shared" si="54"/>
        <v> </v>
      </c>
      <c r="I336" s="120"/>
      <c r="J336" s="121" t="str">
        <f t="shared" ref="J336:J344" si="56">A336</f>
        <v>      行政运行</v>
      </c>
      <c r="K336" s="113" t="str">
        <f t="shared" si="55"/>
        <v>  </v>
      </c>
      <c r="N336" s="122"/>
    </row>
    <row r="337" ht="15" customHeight="1" spans="1:14">
      <c r="A337" s="120" t="s">
        <v>188</v>
      </c>
      <c r="B337" s="119"/>
      <c r="C337" s="119"/>
      <c r="D337" s="119"/>
      <c r="E337" s="120"/>
      <c r="F337" s="120">
        <f t="shared" si="52"/>
        <v>0</v>
      </c>
      <c r="G337" s="120" t="str">
        <f t="shared" si="53"/>
        <v>    </v>
      </c>
      <c r="H337" s="121" t="str">
        <f t="shared" si="54"/>
        <v> </v>
      </c>
      <c r="I337" s="120"/>
      <c r="J337" s="121" t="str">
        <f t="shared" si="56"/>
        <v>      一般行政管理事务</v>
      </c>
      <c r="K337" s="113" t="str">
        <f t="shared" si="55"/>
        <v>  </v>
      </c>
      <c r="N337" s="122"/>
    </row>
    <row r="338" ht="15" customHeight="1" spans="1:14">
      <c r="A338" s="120" t="s">
        <v>189</v>
      </c>
      <c r="B338" s="119"/>
      <c r="C338" s="119"/>
      <c r="D338" s="119"/>
      <c r="E338" s="120"/>
      <c r="F338" s="120">
        <f t="shared" si="52"/>
        <v>0</v>
      </c>
      <c r="G338" s="120" t="str">
        <f t="shared" si="53"/>
        <v>    </v>
      </c>
      <c r="H338" s="121" t="str">
        <f t="shared" si="54"/>
        <v> </v>
      </c>
      <c r="I338" s="120"/>
      <c r="J338" s="121" t="str">
        <f t="shared" si="56"/>
        <v>      机关服务</v>
      </c>
      <c r="K338" s="113" t="str">
        <f t="shared" si="55"/>
        <v>  </v>
      </c>
      <c r="N338" s="122"/>
    </row>
    <row r="339" ht="15" customHeight="1" spans="1:14">
      <c r="A339" s="120" t="s">
        <v>383</v>
      </c>
      <c r="B339" s="119"/>
      <c r="C339" s="119"/>
      <c r="D339" s="119"/>
      <c r="E339" s="120"/>
      <c r="F339" s="120">
        <f t="shared" si="52"/>
        <v>0</v>
      </c>
      <c r="G339" s="120" t="str">
        <f t="shared" si="53"/>
        <v>    </v>
      </c>
      <c r="H339" s="121" t="str">
        <f t="shared" si="54"/>
        <v> </v>
      </c>
      <c r="I339" s="120"/>
      <c r="J339" s="121" t="str">
        <f t="shared" si="56"/>
        <v>      罪犯生活及医疗卫生</v>
      </c>
      <c r="K339" s="113" t="str">
        <f t="shared" si="55"/>
        <v>  </v>
      </c>
      <c r="N339" s="122"/>
    </row>
    <row r="340" ht="15" customHeight="1" spans="1:14">
      <c r="A340" s="120" t="s">
        <v>384</v>
      </c>
      <c r="B340" s="119"/>
      <c r="C340" s="119"/>
      <c r="D340" s="119"/>
      <c r="E340" s="120"/>
      <c r="F340" s="120">
        <f t="shared" si="52"/>
        <v>0</v>
      </c>
      <c r="G340" s="120" t="str">
        <f t="shared" si="53"/>
        <v>    </v>
      </c>
      <c r="H340" s="121" t="str">
        <f t="shared" si="54"/>
        <v> </v>
      </c>
      <c r="I340" s="120"/>
      <c r="J340" s="121" t="str">
        <f t="shared" si="56"/>
        <v>      监狱业务及罪犯改造</v>
      </c>
      <c r="K340" s="113" t="str">
        <f t="shared" si="55"/>
        <v>  </v>
      </c>
      <c r="N340" s="122"/>
    </row>
    <row r="341" ht="15" customHeight="1" spans="1:14">
      <c r="A341" s="120" t="s">
        <v>385</v>
      </c>
      <c r="B341" s="119"/>
      <c r="C341" s="119"/>
      <c r="D341" s="119"/>
      <c r="E341" s="120"/>
      <c r="F341" s="120">
        <f t="shared" si="52"/>
        <v>0</v>
      </c>
      <c r="G341" s="120" t="str">
        <f t="shared" si="53"/>
        <v>    </v>
      </c>
      <c r="H341" s="121" t="str">
        <f t="shared" si="54"/>
        <v> </v>
      </c>
      <c r="I341" s="120"/>
      <c r="J341" s="121" t="str">
        <f t="shared" si="56"/>
        <v>      狱政设施建设</v>
      </c>
      <c r="K341" s="113" t="str">
        <f t="shared" si="55"/>
        <v>  </v>
      </c>
      <c r="N341" s="122"/>
    </row>
    <row r="342" ht="15" customHeight="1" spans="1:14">
      <c r="A342" s="120" t="s">
        <v>227</v>
      </c>
      <c r="B342" s="119"/>
      <c r="C342" s="119"/>
      <c r="D342" s="119"/>
      <c r="E342" s="120"/>
      <c r="F342" s="120">
        <f t="shared" si="52"/>
        <v>0</v>
      </c>
      <c r="G342" s="120" t="str">
        <f t="shared" si="53"/>
        <v>    </v>
      </c>
      <c r="H342" s="121" t="str">
        <f t="shared" si="54"/>
        <v> </v>
      </c>
      <c r="I342" s="120"/>
      <c r="J342" s="121" t="str">
        <f t="shared" si="56"/>
        <v>      信息化建设</v>
      </c>
      <c r="K342" s="113" t="str">
        <f t="shared" si="55"/>
        <v>  </v>
      </c>
      <c r="N342" s="122"/>
    </row>
    <row r="343" ht="15" customHeight="1" spans="1:14">
      <c r="A343" s="120" t="s">
        <v>196</v>
      </c>
      <c r="B343" s="119"/>
      <c r="C343" s="119"/>
      <c r="D343" s="119"/>
      <c r="E343" s="120"/>
      <c r="F343" s="120">
        <f t="shared" si="52"/>
        <v>0</v>
      </c>
      <c r="G343" s="120" t="str">
        <f t="shared" si="53"/>
        <v>    </v>
      </c>
      <c r="H343" s="121" t="str">
        <f t="shared" si="54"/>
        <v> </v>
      </c>
      <c r="I343" s="120"/>
      <c r="J343" s="121" t="str">
        <f t="shared" si="56"/>
        <v>      事业运行</v>
      </c>
      <c r="K343" s="113" t="str">
        <f t="shared" si="55"/>
        <v>  </v>
      </c>
      <c r="N343" s="122"/>
    </row>
    <row r="344" ht="15" customHeight="1" spans="1:14">
      <c r="A344" s="120" t="s">
        <v>386</v>
      </c>
      <c r="B344" s="119"/>
      <c r="C344" s="119"/>
      <c r="D344" s="119"/>
      <c r="E344" s="120"/>
      <c r="F344" s="120">
        <f t="shared" si="52"/>
        <v>0</v>
      </c>
      <c r="G344" s="120" t="str">
        <f t="shared" si="53"/>
        <v>    </v>
      </c>
      <c r="H344" s="121" t="str">
        <f t="shared" si="54"/>
        <v> </v>
      </c>
      <c r="I344" s="120"/>
      <c r="J344" s="121" t="str">
        <f t="shared" si="56"/>
        <v>      其他监狱支出</v>
      </c>
      <c r="K344" s="113" t="str">
        <f t="shared" si="55"/>
        <v>  </v>
      </c>
      <c r="N344" s="122"/>
    </row>
    <row r="345" ht="15" customHeight="1" spans="1:14">
      <c r="A345" s="120" t="s">
        <v>387</v>
      </c>
      <c r="B345" s="119"/>
      <c r="C345" s="119"/>
      <c r="D345" s="119"/>
      <c r="E345" s="120"/>
      <c r="F345" s="120">
        <f t="shared" si="52"/>
        <v>0</v>
      </c>
      <c r="G345" s="120" t="str">
        <f t="shared" si="53"/>
        <v>    </v>
      </c>
      <c r="H345" s="121" t="str">
        <f t="shared" si="54"/>
        <v>强</v>
      </c>
      <c r="I345" s="120" t="str">
        <f>A345</f>
        <v>    强制隔离戒毒</v>
      </c>
      <c r="J345" s="121"/>
      <c r="K345" s="113" t="str">
        <f t="shared" si="55"/>
        <v/>
      </c>
      <c r="N345" s="122"/>
    </row>
    <row r="346" ht="15" customHeight="1" spans="1:14">
      <c r="A346" s="120" t="s">
        <v>187</v>
      </c>
      <c r="B346" s="119"/>
      <c r="C346" s="119"/>
      <c r="D346" s="119"/>
      <c r="E346" s="120"/>
      <c r="F346" s="120">
        <f t="shared" si="52"/>
        <v>0</v>
      </c>
      <c r="G346" s="120" t="str">
        <f t="shared" si="53"/>
        <v>    </v>
      </c>
      <c r="H346" s="121" t="str">
        <f t="shared" si="54"/>
        <v> </v>
      </c>
      <c r="I346" s="120"/>
      <c r="J346" s="121" t="str">
        <f t="shared" ref="J346:J354" si="57">A346</f>
        <v>      行政运行</v>
      </c>
      <c r="K346" s="113" t="str">
        <f t="shared" si="55"/>
        <v>  </v>
      </c>
      <c r="N346" s="122"/>
    </row>
    <row r="347" ht="15" customHeight="1" spans="1:14">
      <c r="A347" s="120" t="s">
        <v>188</v>
      </c>
      <c r="B347" s="119"/>
      <c r="C347" s="119"/>
      <c r="D347" s="119"/>
      <c r="E347" s="120"/>
      <c r="F347" s="120">
        <f t="shared" si="52"/>
        <v>0</v>
      </c>
      <c r="G347" s="120" t="str">
        <f t="shared" si="53"/>
        <v>    </v>
      </c>
      <c r="H347" s="121" t="str">
        <f t="shared" si="54"/>
        <v> </v>
      </c>
      <c r="I347" s="120"/>
      <c r="J347" s="121" t="str">
        <f t="shared" si="57"/>
        <v>      一般行政管理事务</v>
      </c>
      <c r="K347" s="113" t="str">
        <f t="shared" si="55"/>
        <v>  </v>
      </c>
      <c r="N347" s="122"/>
    </row>
    <row r="348" ht="15" customHeight="1" spans="1:14">
      <c r="A348" s="120" t="s">
        <v>189</v>
      </c>
      <c r="B348" s="119"/>
      <c r="C348" s="119"/>
      <c r="D348" s="119"/>
      <c r="E348" s="120"/>
      <c r="F348" s="120">
        <f t="shared" si="52"/>
        <v>0</v>
      </c>
      <c r="G348" s="120" t="str">
        <f t="shared" si="53"/>
        <v>    </v>
      </c>
      <c r="H348" s="121" t="str">
        <f t="shared" si="54"/>
        <v> </v>
      </c>
      <c r="I348" s="120"/>
      <c r="J348" s="121" t="str">
        <f t="shared" si="57"/>
        <v>      机关服务</v>
      </c>
      <c r="K348" s="113" t="str">
        <f t="shared" si="55"/>
        <v>  </v>
      </c>
      <c r="N348" s="122"/>
    </row>
    <row r="349" ht="15" customHeight="1" spans="1:14">
      <c r="A349" s="120" t="s">
        <v>388</v>
      </c>
      <c r="B349" s="119"/>
      <c r="C349" s="119"/>
      <c r="D349" s="119"/>
      <c r="E349" s="120"/>
      <c r="F349" s="120">
        <f t="shared" si="52"/>
        <v>0</v>
      </c>
      <c r="G349" s="120" t="str">
        <f t="shared" si="53"/>
        <v>    </v>
      </c>
      <c r="H349" s="121" t="str">
        <f t="shared" si="54"/>
        <v> </v>
      </c>
      <c r="I349" s="120"/>
      <c r="J349" s="121" t="str">
        <f t="shared" si="57"/>
        <v>      强制隔离戒毒人员生活</v>
      </c>
      <c r="K349" s="113" t="str">
        <f t="shared" si="55"/>
        <v>  </v>
      </c>
      <c r="N349" s="122"/>
    </row>
    <row r="350" ht="15" customHeight="1" spans="1:14">
      <c r="A350" s="120" t="s">
        <v>389</v>
      </c>
      <c r="B350" s="119"/>
      <c r="C350" s="119"/>
      <c r="D350" s="119"/>
      <c r="E350" s="120"/>
      <c r="F350" s="120">
        <f t="shared" si="52"/>
        <v>0</v>
      </c>
      <c r="G350" s="120" t="str">
        <f t="shared" si="53"/>
        <v>    </v>
      </c>
      <c r="H350" s="121" t="str">
        <f t="shared" si="54"/>
        <v> </v>
      </c>
      <c r="I350" s="120"/>
      <c r="J350" s="121" t="str">
        <f t="shared" si="57"/>
        <v>      强制隔离戒毒人员教育</v>
      </c>
      <c r="K350" s="113" t="str">
        <f t="shared" si="55"/>
        <v>  </v>
      </c>
      <c r="N350" s="122"/>
    </row>
    <row r="351" ht="15" customHeight="1" spans="1:14">
      <c r="A351" s="120" t="s">
        <v>390</v>
      </c>
      <c r="B351" s="119"/>
      <c r="C351" s="119"/>
      <c r="D351" s="119"/>
      <c r="E351" s="120"/>
      <c r="F351" s="120">
        <f t="shared" si="52"/>
        <v>0</v>
      </c>
      <c r="G351" s="120" t="str">
        <f t="shared" si="53"/>
        <v>    </v>
      </c>
      <c r="H351" s="121" t="str">
        <f t="shared" si="54"/>
        <v> </v>
      </c>
      <c r="I351" s="120"/>
      <c r="J351" s="121" t="str">
        <f t="shared" si="57"/>
        <v>      所政设施建设</v>
      </c>
      <c r="K351" s="113" t="str">
        <f t="shared" si="55"/>
        <v>  </v>
      </c>
      <c r="N351" s="122"/>
    </row>
    <row r="352" ht="15" customHeight="1" spans="1:14">
      <c r="A352" s="120" t="s">
        <v>227</v>
      </c>
      <c r="B352" s="119"/>
      <c r="C352" s="119"/>
      <c r="D352" s="119"/>
      <c r="E352" s="120"/>
      <c r="F352" s="120">
        <f t="shared" si="52"/>
        <v>0</v>
      </c>
      <c r="G352" s="120" t="str">
        <f t="shared" si="53"/>
        <v>    </v>
      </c>
      <c r="H352" s="121" t="str">
        <f t="shared" si="54"/>
        <v> </v>
      </c>
      <c r="I352" s="120"/>
      <c r="J352" s="121" t="str">
        <f t="shared" si="57"/>
        <v>      信息化建设</v>
      </c>
      <c r="K352" s="113" t="str">
        <f t="shared" si="55"/>
        <v>  </v>
      </c>
      <c r="N352" s="122"/>
    </row>
    <row r="353" ht="15" customHeight="1" spans="1:14">
      <c r="A353" s="120" t="s">
        <v>196</v>
      </c>
      <c r="B353" s="119"/>
      <c r="C353" s="119"/>
      <c r="D353" s="119"/>
      <c r="E353" s="120"/>
      <c r="F353" s="120">
        <f t="shared" si="52"/>
        <v>0</v>
      </c>
      <c r="G353" s="120" t="str">
        <f t="shared" si="53"/>
        <v>    </v>
      </c>
      <c r="H353" s="121" t="str">
        <f t="shared" si="54"/>
        <v> </v>
      </c>
      <c r="I353" s="120"/>
      <c r="J353" s="121" t="str">
        <f t="shared" si="57"/>
        <v>      事业运行</v>
      </c>
      <c r="K353" s="113" t="str">
        <f t="shared" si="55"/>
        <v>  </v>
      </c>
      <c r="N353" s="122"/>
    </row>
    <row r="354" ht="15" customHeight="1" spans="1:14">
      <c r="A354" s="120" t="s">
        <v>391</v>
      </c>
      <c r="B354" s="119"/>
      <c r="C354" s="119"/>
      <c r="D354" s="119"/>
      <c r="E354" s="120"/>
      <c r="F354" s="120">
        <f t="shared" si="52"/>
        <v>0</v>
      </c>
      <c r="G354" s="120" t="str">
        <f t="shared" si="53"/>
        <v>    </v>
      </c>
      <c r="H354" s="121" t="str">
        <f t="shared" si="54"/>
        <v> </v>
      </c>
      <c r="I354" s="120"/>
      <c r="J354" s="121" t="str">
        <f t="shared" si="57"/>
        <v>      其他强制隔离戒毒支出</v>
      </c>
      <c r="K354" s="113" t="str">
        <f t="shared" si="55"/>
        <v>  </v>
      </c>
      <c r="N354" s="122"/>
    </row>
    <row r="355" ht="15" customHeight="1" spans="1:14">
      <c r="A355" s="120" t="s">
        <v>392</v>
      </c>
      <c r="B355" s="119"/>
      <c r="C355" s="119"/>
      <c r="D355" s="119"/>
      <c r="E355" s="120"/>
      <c r="F355" s="120">
        <f t="shared" si="52"/>
        <v>0</v>
      </c>
      <c r="G355" s="120" t="str">
        <f t="shared" si="53"/>
        <v>    </v>
      </c>
      <c r="H355" s="121" t="str">
        <f t="shared" si="54"/>
        <v>国</v>
      </c>
      <c r="I355" s="120" t="str">
        <f>A355</f>
        <v>    国家保密</v>
      </c>
      <c r="J355" s="121"/>
      <c r="K355" s="113" t="str">
        <f t="shared" si="55"/>
        <v/>
      </c>
      <c r="N355" s="122"/>
    </row>
    <row r="356" ht="15" customHeight="1" spans="1:14">
      <c r="A356" s="120" t="s">
        <v>187</v>
      </c>
      <c r="B356" s="119"/>
      <c r="C356" s="119"/>
      <c r="D356" s="119"/>
      <c r="E356" s="120"/>
      <c r="F356" s="120">
        <f t="shared" si="52"/>
        <v>0</v>
      </c>
      <c r="G356" s="120" t="str">
        <f t="shared" si="53"/>
        <v>    </v>
      </c>
      <c r="H356" s="121" t="str">
        <f t="shared" si="54"/>
        <v> </v>
      </c>
      <c r="I356" s="120"/>
      <c r="J356" s="121" t="str">
        <f t="shared" ref="J356:J362" si="58">A356</f>
        <v>      行政运行</v>
      </c>
      <c r="K356" s="113" t="str">
        <f t="shared" si="55"/>
        <v>  </v>
      </c>
      <c r="N356" s="122"/>
    </row>
    <row r="357" ht="15" customHeight="1" spans="1:14">
      <c r="A357" s="120" t="s">
        <v>188</v>
      </c>
      <c r="B357" s="119"/>
      <c r="C357" s="119"/>
      <c r="D357" s="119"/>
      <c r="E357" s="120"/>
      <c r="F357" s="120">
        <f t="shared" si="52"/>
        <v>0</v>
      </c>
      <c r="G357" s="120" t="str">
        <f t="shared" si="53"/>
        <v>    </v>
      </c>
      <c r="H357" s="121" t="str">
        <f t="shared" si="54"/>
        <v> </v>
      </c>
      <c r="I357" s="120"/>
      <c r="J357" s="121" t="str">
        <f t="shared" si="58"/>
        <v>      一般行政管理事务</v>
      </c>
      <c r="K357" s="113" t="str">
        <f t="shared" si="55"/>
        <v>  </v>
      </c>
      <c r="N357" s="122"/>
    </row>
    <row r="358" ht="15" customHeight="1" spans="1:14">
      <c r="A358" s="120" t="s">
        <v>189</v>
      </c>
      <c r="B358" s="119"/>
      <c r="C358" s="119"/>
      <c r="D358" s="119"/>
      <c r="E358" s="120"/>
      <c r="F358" s="120">
        <f t="shared" si="52"/>
        <v>0</v>
      </c>
      <c r="G358" s="120" t="str">
        <f t="shared" si="53"/>
        <v>    </v>
      </c>
      <c r="H358" s="121" t="str">
        <f t="shared" si="54"/>
        <v> </v>
      </c>
      <c r="I358" s="120"/>
      <c r="J358" s="121" t="str">
        <f t="shared" si="58"/>
        <v>      机关服务</v>
      </c>
      <c r="K358" s="113" t="str">
        <f t="shared" si="55"/>
        <v>  </v>
      </c>
      <c r="N358" s="122"/>
    </row>
    <row r="359" ht="15" customHeight="1" spans="1:14">
      <c r="A359" s="120" t="s">
        <v>393</v>
      </c>
      <c r="B359" s="119"/>
      <c r="C359" s="119"/>
      <c r="D359" s="119"/>
      <c r="E359" s="120"/>
      <c r="F359" s="120">
        <f t="shared" si="52"/>
        <v>0</v>
      </c>
      <c r="G359" s="120" t="str">
        <f t="shared" si="53"/>
        <v>    </v>
      </c>
      <c r="H359" s="121" t="str">
        <f t="shared" si="54"/>
        <v> </v>
      </c>
      <c r="I359" s="120"/>
      <c r="J359" s="121" t="str">
        <f t="shared" si="58"/>
        <v>      保密技术</v>
      </c>
      <c r="K359" s="113" t="str">
        <f t="shared" si="55"/>
        <v>  </v>
      </c>
      <c r="N359" s="122"/>
    </row>
    <row r="360" ht="15" customHeight="1" spans="1:14">
      <c r="A360" s="120" t="s">
        <v>394</v>
      </c>
      <c r="B360" s="119"/>
      <c r="C360" s="119"/>
      <c r="D360" s="119"/>
      <c r="E360" s="120"/>
      <c r="F360" s="120">
        <f t="shared" si="52"/>
        <v>0</v>
      </c>
      <c r="G360" s="120" t="str">
        <f t="shared" si="53"/>
        <v>    </v>
      </c>
      <c r="H360" s="121" t="str">
        <f t="shared" si="54"/>
        <v> </v>
      </c>
      <c r="I360" s="120"/>
      <c r="J360" s="121" t="str">
        <f t="shared" si="58"/>
        <v>      保密管理</v>
      </c>
      <c r="K360" s="113" t="str">
        <f t="shared" si="55"/>
        <v>  </v>
      </c>
      <c r="N360" s="122"/>
    </row>
    <row r="361" ht="15" customHeight="1" spans="1:14">
      <c r="A361" s="120" t="s">
        <v>196</v>
      </c>
      <c r="B361" s="119"/>
      <c r="C361" s="119"/>
      <c r="D361" s="119"/>
      <c r="E361" s="120"/>
      <c r="F361" s="120">
        <f t="shared" si="52"/>
        <v>0</v>
      </c>
      <c r="G361" s="120" t="str">
        <f t="shared" si="53"/>
        <v>    </v>
      </c>
      <c r="H361" s="121" t="str">
        <f t="shared" si="54"/>
        <v> </v>
      </c>
      <c r="I361" s="120"/>
      <c r="J361" s="121" t="str">
        <f t="shared" si="58"/>
        <v>      事业运行</v>
      </c>
      <c r="K361" s="113" t="str">
        <f t="shared" si="55"/>
        <v>  </v>
      </c>
      <c r="N361" s="122"/>
    </row>
    <row r="362" ht="15" customHeight="1" spans="1:14">
      <c r="A362" s="120" t="s">
        <v>395</v>
      </c>
      <c r="B362" s="119"/>
      <c r="C362" s="119"/>
      <c r="D362" s="119"/>
      <c r="E362" s="120"/>
      <c r="F362" s="120">
        <f t="shared" si="52"/>
        <v>0</v>
      </c>
      <c r="G362" s="120" t="str">
        <f t="shared" si="53"/>
        <v>    </v>
      </c>
      <c r="H362" s="121" t="str">
        <f t="shared" si="54"/>
        <v> </v>
      </c>
      <c r="I362" s="120"/>
      <c r="J362" s="121" t="str">
        <f t="shared" si="58"/>
        <v>      其他国家保密支出</v>
      </c>
      <c r="K362" s="113" t="str">
        <f t="shared" si="55"/>
        <v>  </v>
      </c>
      <c r="N362" s="122"/>
    </row>
    <row r="363" ht="15" customHeight="1" spans="1:14">
      <c r="A363" s="120" t="s">
        <v>396</v>
      </c>
      <c r="B363" s="119"/>
      <c r="C363" s="119"/>
      <c r="D363" s="119"/>
      <c r="E363" s="120"/>
      <c r="F363" s="120">
        <f t="shared" si="52"/>
        <v>0</v>
      </c>
      <c r="G363" s="120" t="str">
        <f t="shared" si="53"/>
        <v>    </v>
      </c>
      <c r="H363" s="121" t="str">
        <f t="shared" si="54"/>
        <v>缉</v>
      </c>
      <c r="I363" s="120" t="str">
        <f>A363</f>
        <v>    缉私警察</v>
      </c>
      <c r="J363" s="121"/>
      <c r="K363" s="113" t="str">
        <f t="shared" si="55"/>
        <v/>
      </c>
      <c r="N363" s="122"/>
    </row>
    <row r="364" ht="15" customHeight="1" spans="1:14">
      <c r="A364" s="120" t="s">
        <v>187</v>
      </c>
      <c r="B364" s="119"/>
      <c r="C364" s="119"/>
      <c r="D364" s="119"/>
      <c r="E364" s="120"/>
      <c r="F364" s="120">
        <f t="shared" si="52"/>
        <v>0</v>
      </c>
      <c r="G364" s="120" t="str">
        <f t="shared" si="53"/>
        <v>    </v>
      </c>
      <c r="H364" s="121" t="str">
        <f t="shared" si="54"/>
        <v> </v>
      </c>
      <c r="I364" s="120"/>
      <c r="J364" s="121" t="str">
        <f>A364</f>
        <v>      行政运行</v>
      </c>
      <c r="K364" s="113" t="str">
        <f t="shared" si="55"/>
        <v>  </v>
      </c>
      <c r="N364" s="122"/>
    </row>
    <row r="365" ht="15" customHeight="1" spans="1:14">
      <c r="A365" s="120" t="s">
        <v>188</v>
      </c>
      <c r="B365" s="119"/>
      <c r="C365" s="119"/>
      <c r="D365" s="119"/>
      <c r="E365" s="120"/>
      <c r="F365" s="120">
        <f t="shared" si="52"/>
        <v>0</v>
      </c>
      <c r="G365" s="120" t="str">
        <f t="shared" si="53"/>
        <v>    </v>
      </c>
      <c r="H365" s="121" t="str">
        <f t="shared" si="54"/>
        <v> </v>
      </c>
      <c r="I365" s="120"/>
      <c r="J365" s="121" t="str">
        <f>A365</f>
        <v>      一般行政管理事务</v>
      </c>
      <c r="K365" s="113" t="str">
        <f t="shared" si="55"/>
        <v>  </v>
      </c>
      <c r="N365" s="122"/>
    </row>
    <row r="366" ht="15" customHeight="1" spans="1:14">
      <c r="A366" s="120" t="s">
        <v>227</v>
      </c>
      <c r="B366" s="119"/>
      <c r="C366" s="119"/>
      <c r="D366" s="119"/>
      <c r="E366" s="120"/>
      <c r="F366" s="120">
        <f t="shared" si="52"/>
        <v>0</v>
      </c>
      <c r="G366" s="120" t="str">
        <f t="shared" si="53"/>
        <v>    </v>
      </c>
      <c r="H366" s="121" t="str">
        <f t="shared" si="54"/>
        <v> </v>
      </c>
      <c r="I366" s="120"/>
      <c r="J366" s="121" t="str">
        <f>A366</f>
        <v>      信息化建设</v>
      </c>
      <c r="K366" s="113" t="str">
        <f t="shared" si="55"/>
        <v>  </v>
      </c>
      <c r="N366" s="122"/>
    </row>
    <row r="367" ht="15" customHeight="1" spans="1:14">
      <c r="A367" s="120" t="s">
        <v>397</v>
      </c>
      <c r="B367" s="119"/>
      <c r="C367" s="119"/>
      <c r="D367" s="119"/>
      <c r="E367" s="120"/>
      <c r="F367" s="120">
        <f t="shared" si="52"/>
        <v>0</v>
      </c>
      <c r="G367" s="120" t="str">
        <f t="shared" si="53"/>
        <v>    </v>
      </c>
      <c r="H367" s="121" t="str">
        <f t="shared" si="54"/>
        <v> </v>
      </c>
      <c r="I367" s="120"/>
      <c r="J367" s="121" t="str">
        <f>A367</f>
        <v>      缉私业务</v>
      </c>
      <c r="K367" s="113" t="str">
        <f t="shared" si="55"/>
        <v>  </v>
      </c>
      <c r="N367" s="122"/>
    </row>
    <row r="368" ht="15" customHeight="1" spans="1:14">
      <c r="A368" s="120" t="s">
        <v>398</v>
      </c>
      <c r="B368" s="119"/>
      <c r="C368" s="119"/>
      <c r="D368" s="119"/>
      <c r="E368" s="120"/>
      <c r="F368" s="120">
        <f t="shared" si="52"/>
        <v>0</v>
      </c>
      <c r="G368" s="120" t="str">
        <f t="shared" si="53"/>
        <v>    </v>
      </c>
      <c r="H368" s="121" t="str">
        <f t="shared" si="54"/>
        <v> </v>
      </c>
      <c r="I368" s="120"/>
      <c r="J368" s="121" t="str">
        <f>A368</f>
        <v>      其他缉私警察支出</v>
      </c>
      <c r="K368" s="113" t="str">
        <f t="shared" si="55"/>
        <v>  </v>
      </c>
      <c r="N368" s="122"/>
    </row>
    <row r="369" ht="15" customHeight="1" spans="1:14">
      <c r="A369" s="120" t="s">
        <v>399</v>
      </c>
      <c r="B369" s="119"/>
      <c r="C369" s="119"/>
      <c r="D369" s="119"/>
      <c r="E369" s="120"/>
      <c r="F369" s="120">
        <f t="shared" si="52"/>
        <v>0</v>
      </c>
      <c r="G369" s="120" t="str">
        <f t="shared" si="53"/>
        <v>    </v>
      </c>
      <c r="H369" s="121" t="str">
        <f t="shared" si="54"/>
        <v>其</v>
      </c>
      <c r="I369" s="120" t="str">
        <f>A369</f>
        <v>    其他公共安全支出</v>
      </c>
      <c r="J369" s="121"/>
      <c r="K369" s="113" t="str">
        <f t="shared" si="55"/>
        <v/>
      </c>
      <c r="N369" s="122"/>
    </row>
    <row r="370" ht="15" customHeight="1" spans="1:14">
      <c r="A370" s="120" t="s">
        <v>400</v>
      </c>
      <c r="B370" s="119"/>
      <c r="C370" s="119"/>
      <c r="D370" s="119"/>
      <c r="E370" s="120"/>
      <c r="F370" s="120">
        <f t="shared" si="52"/>
        <v>0</v>
      </c>
      <c r="G370" s="120" t="str">
        <f t="shared" si="53"/>
        <v>    </v>
      </c>
      <c r="H370" s="121" t="str">
        <f t="shared" si="54"/>
        <v> </v>
      </c>
      <c r="I370" s="120"/>
      <c r="J370" s="121" t="str">
        <f>A370</f>
        <v>      国家司法救助支出</v>
      </c>
      <c r="K370" s="113" t="str">
        <f t="shared" si="55"/>
        <v>  </v>
      </c>
      <c r="N370" s="122"/>
    </row>
    <row r="371" ht="15" customHeight="1" spans="1:14">
      <c r="A371" s="120" t="s">
        <v>401</v>
      </c>
      <c r="B371" s="119"/>
      <c r="C371" s="119"/>
      <c r="D371" s="119"/>
      <c r="E371" s="120"/>
      <c r="F371" s="120">
        <f t="shared" si="52"/>
        <v>0</v>
      </c>
      <c r="G371" s="120" t="str">
        <f t="shared" si="53"/>
        <v>    </v>
      </c>
      <c r="H371" s="121" t="str">
        <f t="shared" si="54"/>
        <v> </v>
      </c>
      <c r="I371" s="120"/>
      <c r="J371" s="121" t="str">
        <f>A371</f>
        <v>      其他公共安全支出</v>
      </c>
      <c r="K371" s="113" t="str">
        <f t="shared" si="55"/>
        <v>  </v>
      </c>
      <c r="N371" s="122"/>
    </row>
    <row r="372" ht="15" customHeight="1" spans="1:14">
      <c r="A372" s="120" t="s">
        <v>120</v>
      </c>
      <c r="B372" s="119">
        <f>B373+B378+B385+B391+B397+B405+B401+B409+B415+B422</f>
        <v>23760</v>
      </c>
      <c r="C372" s="119">
        <f>B372-D372</f>
        <v>21629</v>
      </c>
      <c r="D372" s="119">
        <f>D373+D378+D385</f>
        <v>2131</v>
      </c>
      <c r="E372" s="120"/>
      <c r="F372" s="120">
        <f t="shared" si="52"/>
        <v>2131</v>
      </c>
      <c r="G372" s="120" t="str">
        <f t="shared" si="53"/>
        <v>教育支出</v>
      </c>
      <c r="H372" s="121" t="str">
        <f t="shared" si="54"/>
        <v/>
      </c>
      <c r="I372" s="120"/>
      <c r="J372" s="121" t="str">
        <f>A372</f>
        <v>教育支出</v>
      </c>
      <c r="K372" s="113" t="str">
        <f t="shared" si="55"/>
        <v>教育</v>
      </c>
      <c r="N372" s="122"/>
    </row>
    <row r="373" ht="15" customHeight="1" spans="1:14">
      <c r="A373" s="120" t="s">
        <v>402</v>
      </c>
      <c r="B373" s="119">
        <f>SUM(B374:B377)</f>
        <v>837</v>
      </c>
      <c r="C373" s="119">
        <f>B373-D373</f>
        <v>837</v>
      </c>
      <c r="D373" s="119"/>
      <c r="E373" s="120"/>
      <c r="F373" s="120">
        <f t="shared" si="52"/>
        <v>0</v>
      </c>
      <c r="G373" s="120" t="str">
        <f t="shared" si="53"/>
        <v>    </v>
      </c>
      <c r="H373" s="121" t="str">
        <f t="shared" si="54"/>
        <v>教</v>
      </c>
      <c r="I373" s="120" t="str">
        <f>A373</f>
        <v>    教育管理事务</v>
      </c>
      <c r="J373" s="121"/>
      <c r="K373" s="113" t="str">
        <f t="shared" si="55"/>
        <v/>
      </c>
      <c r="N373" s="122"/>
    </row>
    <row r="374" ht="15" customHeight="1" spans="1:14">
      <c r="A374" s="120" t="s">
        <v>187</v>
      </c>
      <c r="B374" s="119">
        <v>82</v>
      </c>
      <c r="C374" s="119">
        <f>B374-D374</f>
        <v>82</v>
      </c>
      <c r="D374" s="119"/>
      <c r="E374" s="120"/>
      <c r="F374" s="120">
        <f t="shared" si="52"/>
        <v>0</v>
      </c>
      <c r="G374" s="120" t="str">
        <f t="shared" si="53"/>
        <v>    </v>
      </c>
      <c r="H374" s="121" t="str">
        <f t="shared" si="54"/>
        <v> </v>
      </c>
      <c r="I374" s="120"/>
      <c r="J374" s="121" t="str">
        <f>A374</f>
        <v>      行政运行</v>
      </c>
      <c r="K374" s="113" t="str">
        <f t="shared" si="55"/>
        <v>  </v>
      </c>
      <c r="N374" s="122"/>
    </row>
    <row r="375" ht="15" customHeight="1" spans="1:14">
      <c r="A375" s="120" t="s">
        <v>188</v>
      </c>
      <c r="B375" s="119"/>
      <c r="C375" s="119"/>
      <c r="D375" s="119"/>
      <c r="E375" s="120"/>
      <c r="F375" s="120">
        <f t="shared" si="52"/>
        <v>0</v>
      </c>
      <c r="G375" s="120" t="str">
        <f t="shared" si="53"/>
        <v>    </v>
      </c>
      <c r="H375" s="121" t="str">
        <f t="shared" si="54"/>
        <v> </v>
      </c>
      <c r="I375" s="120"/>
      <c r="J375" s="121" t="str">
        <f>A375</f>
        <v>      一般行政管理事务</v>
      </c>
      <c r="K375" s="113" t="str">
        <f t="shared" si="55"/>
        <v>  </v>
      </c>
      <c r="N375" s="122"/>
    </row>
    <row r="376" ht="15" customHeight="1" spans="1:14">
      <c r="A376" s="120" t="s">
        <v>189</v>
      </c>
      <c r="B376" s="119">
        <v>743</v>
      </c>
      <c r="C376" s="119">
        <f t="shared" ref="C376:C382" si="59">B376-D376</f>
        <v>743</v>
      </c>
      <c r="D376" s="119"/>
      <c r="E376" s="120"/>
      <c r="F376" s="120">
        <f t="shared" si="52"/>
        <v>0</v>
      </c>
      <c r="G376" s="120" t="str">
        <f t="shared" si="53"/>
        <v>    </v>
      </c>
      <c r="H376" s="121" t="str">
        <f t="shared" si="54"/>
        <v> </v>
      </c>
      <c r="I376" s="120"/>
      <c r="J376" s="121" t="str">
        <f>A376</f>
        <v>      机关服务</v>
      </c>
      <c r="K376" s="113" t="str">
        <f t="shared" si="55"/>
        <v>  </v>
      </c>
      <c r="N376" s="122"/>
    </row>
    <row r="377" ht="15" customHeight="1" spans="1:14">
      <c r="A377" s="120" t="s">
        <v>403</v>
      </c>
      <c r="B377" s="119">
        <v>12</v>
      </c>
      <c r="C377" s="119">
        <f t="shared" si="59"/>
        <v>12</v>
      </c>
      <c r="D377" s="119"/>
      <c r="E377" s="120"/>
      <c r="F377" s="120">
        <f t="shared" si="52"/>
        <v>0</v>
      </c>
      <c r="G377" s="120" t="str">
        <f t="shared" si="53"/>
        <v>    </v>
      </c>
      <c r="H377" s="121" t="str">
        <f t="shared" si="54"/>
        <v> </v>
      </c>
      <c r="I377" s="120"/>
      <c r="J377" s="121" t="str">
        <f>A377</f>
        <v>      其他教育管理事务支出</v>
      </c>
      <c r="K377" s="113" t="str">
        <f t="shared" si="55"/>
        <v>  </v>
      </c>
      <c r="N377" s="122"/>
    </row>
    <row r="378" ht="15" customHeight="1" spans="1:14">
      <c r="A378" s="120" t="s">
        <v>404</v>
      </c>
      <c r="B378" s="119">
        <f>SUM(B379:B384)</f>
        <v>21189</v>
      </c>
      <c r="C378" s="119">
        <f t="shared" si="59"/>
        <v>19062</v>
      </c>
      <c r="D378" s="119">
        <f>SUM(D379:D384)</f>
        <v>2127</v>
      </c>
      <c r="E378" s="120"/>
      <c r="F378" s="120">
        <f t="shared" si="52"/>
        <v>2127</v>
      </c>
      <c r="G378" s="120" t="str">
        <f t="shared" si="53"/>
        <v>    </v>
      </c>
      <c r="H378" s="121" t="str">
        <f t="shared" si="54"/>
        <v>普</v>
      </c>
      <c r="I378" s="120" t="str">
        <f>A378</f>
        <v>    普通教育</v>
      </c>
      <c r="J378" s="121"/>
      <c r="K378" s="113" t="str">
        <f t="shared" si="55"/>
        <v/>
      </c>
      <c r="N378" s="122"/>
    </row>
    <row r="379" ht="15" customHeight="1" spans="1:14">
      <c r="A379" s="120" t="s">
        <v>405</v>
      </c>
      <c r="B379" s="119">
        <v>1900</v>
      </c>
      <c r="C379" s="119">
        <f t="shared" si="59"/>
        <v>1695</v>
      </c>
      <c r="D379" s="119">
        <v>205</v>
      </c>
      <c r="E379" s="120"/>
      <c r="F379" s="120">
        <f t="shared" si="52"/>
        <v>205</v>
      </c>
      <c r="G379" s="120" t="str">
        <f t="shared" si="53"/>
        <v>    </v>
      </c>
      <c r="H379" s="121" t="str">
        <f t="shared" si="54"/>
        <v> </v>
      </c>
      <c r="I379" s="120"/>
      <c r="J379" s="121" t="str">
        <f t="shared" ref="J379:J384" si="60">A379</f>
        <v>      学前教育</v>
      </c>
      <c r="K379" s="113" t="str">
        <f t="shared" si="55"/>
        <v>  </v>
      </c>
      <c r="N379" s="122"/>
    </row>
    <row r="380" ht="15" customHeight="1" spans="1:14">
      <c r="A380" s="120" t="s">
        <v>406</v>
      </c>
      <c r="B380" s="119">
        <v>9477</v>
      </c>
      <c r="C380" s="119">
        <f t="shared" si="59"/>
        <v>9076</v>
      </c>
      <c r="D380" s="119">
        <v>401</v>
      </c>
      <c r="E380" s="120"/>
      <c r="F380" s="120">
        <f t="shared" si="52"/>
        <v>401</v>
      </c>
      <c r="G380" s="120" t="str">
        <f t="shared" si="53"/>
        <v>    </v>
      </c>
      <c r="H380" s="121" t="str">
        <f t="shared" si="54"/>
        <v> </v>
      </c>
      <c r="I380" s="120"/>
      <c r="J380" s="121" t="str">
        <f t="shared" si="60"/>
        <v>      小学教育</v>
      </c>
      <c r="K380" s="113" t="str">
        <f t="shared" si="55"/>
        <v>  </v>
      </c>
      <c r="N380" s="122"/>
    </row>
    <row r="381" ht="15" customHeight="1" spans="1:14">
      <c r="A381" s="120" t="s">
        <v>407</v>
      </c>
      <c r="B381" s="119">
        <v>3924</v>
      </c>
      <c r="C381" s="119">
        <f t="shared" si="59"/>
        <v>3776</v>
      </c>
      <c r="D381" s="119">
        <v>148</v>
      </c>
      <c r="E381" s="120"/>
      <c r="F381" s="120">
        <f t="shared" si="52"/>
        <v>148</v>
      </c>
      <c r="G381" s="120" t="str">
        <f t="shared" si="53"/>
        <v>    </v>
      </c>
      <c r="H381" s="121" t="str">
        <f t="shared" si="54"/>
        <v> </v>
      </c>
      <c r="I381" s="120"/>
      <c r="J381" s="121" t="str">
        <f t="shared" si="60"/>
        <v>      初中教育</v>
      </c>
      <c r="K381" s="113" t="str">
        <f t="shared" si="55"/>
        <v>  </v>
      </c>
      <c r="N381" s="122"/>
    </row>
    <row r="382" ht="15" customHeight="1" spans="1:14">
      <c r="A382" s="120" t="s">
        <v>408</v>
      </c>
      <c r="B382" s="119">
        <v>3399</v>
      </c>
      <c r="C382" s="119">
        <f t="shared" si="59"/>
        <v>3369</v>
      </c>
      <c r="D382" s="119">
        <v>30</v>
      </c>
      <c r="E382" s="120"/>
      <c r="F382" s="120">
        <f t="shared" si="52"/>
        <v>30</v>
      </c>
      <c r="G382" s="120" t="str">
        <f t="shared" si="53"/>
        <v>    </v>
      </c>
      <c r="H382" s="121" t="str">
        <f t="shared" si="54"/>
        <v> </v>
      </c>
      <c r="I382" s="120"/>
      <c r="J382" s="121" t="str">
        <f t="shared" si="60"/>
        <v>      高中教育</v>
      </c>
      <c r="K382" s="113" t="str">
        <f t="shared" si="55"/>
        <v>  </v>
      </c>
      <c r="N382" s="122"/>
    </row>
    <row r="383" ht="15" customHeight="1" spans="1:14">
      <c r="A383" s="120" t="s">
        <v>409</v>
      </c>
      <c r="B383" s="119"/>
      <c r="C383" s="119"/>
      <c r="D383" s="119"/>
      <c r="E383" s="120"/>
      <c r="F383" s="120">
        <f t="shared" si="52"/>
        <v>0</v>
      </c>
      <c r="G383" s="120" t="str">
        <f t="shared" si="53"/>
        <v>    </v>
      </c>
      <c r="H383" s="121" t="str">
        <f t="shared" si="54"/>
        <v> </v>
      </c>
      <c r="I383" s="120"/>
      <c r="J383" s="121" t="str">
        <f t="shared" si="60"/>
        <v>      高等教育</v>
      </c>
      <c r="K383" s="113" t="str">
        <f t="shared" si="55"/>
        <v>  </v>
      </c>
      <c r="N383" s="122"/>
    </row>
    <row r="384" ht="15" customHeight="1" spans="1:14">
      <c r="A384" s="120" t="s">
        <v>410</v>
      </c>
      <c r="B384" s="119">
        <v>2489</v>
      </c>
      <c r="C384" s="119">
        <f>B384-D384</f>
        <v>1146</v>
      </c>
      <c r="D384" s="119">
        <v>1343</v>
      </c>
      <c r="E384" s="120"/>
      <c r="F384" s="120">
        <f t="shared" si="52"/>
        <v>1343</v>
      </c>
      <c r="G384" s="120" t="str">
        <f t="shared" si="53"/>
        <v>    </v>
      </c>
      <c r="H384" s="121" t="str">
        <f t="shared" si="54"/>
        <v> </v>
      </c>
      <c r="I384" s="120"/>
      <c r="J384" s="121" t="str">
        <f t="shared" si="60"/>
        <v>      其他普通教育支出</v>
      </c>
      <c r="K384" s="113" t="str">
        <f t="shared" si="55"/>
        <v>  </v>
      </c>
      <c r="N384" s="122"/>
    </row>
    <row r="385" ht="15" customHeight="1" spans="1:14">
      <c r="A385" s="120" t="s">
        <v>411</v>
      </c>
      <c r="B385" s="119">
        <f>SUM(B386:B390)</f>
        <v>1385</v>
      </c>
      <c r="C385" s="119">
        <f>B385-D385</f>
        <v>1381</v>
      </c>
      <c r="D385" s="119">
        <v>4</v>
      </c>
      <c r="E385" s="120"/>
      <c r="F385" s="120">
        <f t="shared" si="52"/>
        <v>4</v>
      </c>
      <c r="G385" s="120" t="str">
        <f t="shared" si="53"/>
        <v>    </v>
      </c>
      <c r="H385" s="121" t="str">
        <f t="shared" si="54"/>
        <v>职</v>
      </c>
      <c r="I385" s="120" t="str">
        <f>A385</f>
        <v>    职业教育</v>
      </c>
      <c r="J385" s="121"/>
      <c r="K385" s="113" t="str">
        <f t="shared" si="55"/>
        <v/>
      </c>
      <c r="N385" s="122"/>
    </row>
    <row r="386" ht="15" customHeight="1" spans="1:14">
      <c r="A386" s="120" t="s">
        <v>412</v>
      </c>
      <c r="B386" s="119"/>
      <c r="C386" s="119"/>
      <c r="D386" s="119"/>
      <c r="E386" s="120"/>
      <c r="F386" s="120">
        <f t="shared" si="52"/>
        <v>0</v>
      </c>
      <c r="G386" s="120" t="str">
        <f t="shared" si="53"/>
        <v>    </v>
      </c>
      <c r="H386" s="121" t="str">
        <f t="shared" si="54"/>
        <v> </v>
      </c>
      <c r="I386" s="120"/>
      <c r="J386" s="121" t="str">
        <f>A386</f>
        <v>      初等职业教育</v>
      </c>
      <c r="K386" s="113" t="str">
        <f t="shared" si="55"/>
        <v>  </v>
      </c>
      <c r="N386" s="122"/>
    </row>
    <row r="387" ht="15" customHeight="1" spans="1:14">
      <c r="A387" s="120" t="s">
        <v>413</v>
      </c>
      <c r="B387" s="119">
        <v>1385</v>
      </c>
      <c r="C387" s="119">
        <f>B387-D387</f>
        <v>1381</v>
      </c>
      <c r="D387" s="119">
        <v>4</v>
      </c>
      <c r="E387" s="120"/>
      <c r="F387" s="120">
        <f t="shared" si="52"/>
        <v>4</v>
      </c>
      <c r="G387" s="120" t="str">
        <f t="shared" si="53"/>
        <v>    </v>
      </c>
      <c r="H387" s="121" t="str">
        <f t="shared" si="54"/>
        <v> </v>
      </c>
      <c r="I387" s="120"/>
      <c r="J387" s="121" t="str">
        <f>A387</f>
        <v>      中等职业教育</v>
      </c>
      <c r="K387" s="113" t="str">
        <f t="shared" si="55"/>
        <v>  </v>
      </c>
      <c r="N387" s="122"/>
    </row>
    <row r="388" ht="15" customHeight="1" spans="1:14">
      <c r="A388" s="120" t="s">
        <v>414</v>
      </c>
      <c r="B388" s="119"/>
      <c r="C388" s="119"/>
      <c r="D388" s="119"/>
      <c r="E388" s="120"/>
      <c r="F388" s="120">
        <f t="shared" si="52"/>
        <v>0</v>
      </c>
      <c r="G388" s="120" t="str">
        <f t="shared" si="53"/>
        <v>    </v>
      </c>
      <c r="H388" s="121" t="str">
        <f t="shared" si="54"/>
        <v> </v>
      </c>
      <c r="I388" s="120"/>
      <c r="J388" s="121" t="str">
        <f>A388</f>
        <v>      技校教育</v>
      </c>
      <c r="K388" s="113" t="str">
        <f t="shared" si="55"/>
        <v>  </v>
      </c>
      <c r="N388" s="122"/>
    </row>
    <row r="389" ht="15" customHeight="1" spans="1:14">
      <c r="A389" s="120" t="s">
        <v>415</v>
      </c>
      <c r="B389" s="119"/>
      <c r="C389" s="119"/>
      <c r="D389" s="119"/>
      <c r="E389" s="120"/>
      <c r="F389" s="120">
        <f t="shared" si="52"/>
        <v>0</v>
      </c>
      <c r="G389" s="120" t="str">
        <f t="shared" si="53"/>
        <v>    </v>
      </c>
      <c r="H389" s="121" t="str">
        <f t="shared" si="54"/>
        <v> </v>
      </c>
      <c r="I389" s="120"/>
      <c r="J389" s="121" t="str">
        <f>A389</f>
        <v>      高等职业教育</v>
      </c>
      <c r="K389" s="113" t="str">
        <f t="shared" si="55"/>
        <v>  </v>
      </c>
      <c r="N389" s="122"/>
    </row>
    <row r="390" ht="15" customHeight="1" spans="1:14">
      <c r="A390" s="120" t="s">
        <v>416</v>
      </c>
      <c r="B390" s="119"/>
      <c r="C390" s="119"/>
      <c r="D390" s="119"/>
      <c r="E390" s="120"/>
      <c r="F390" s="120">
        <f t="shared" ref="F390:F453" si="61">B390-C390</f>
        <v>0</v>
      </c>
      <c r="G390" s="120" t="str">
        <f t="shared" si="53"/>
        <v>    </v>
      </c>
      <c r="H390" s="121" t="str">
        <f t="shared" si="54"/>
        <v> </v>
      </c>
      <c r="I390" s="120"/>
      <c r="J390" s="121" t="str">
        <f>A390</f>
        <v>      其他职业教育支出</v>
      </c>
      <c r="K390" s="113" t="str">
        <f t="shared" si="55"/>
        <v>  </v>
      </c>
      <c r="N390" s="122"/>
    </row>
    <row r="391" ht="15" customHeight="1" spans="1:14">
      <c r="A391" s="120" t="s">
        <v>417</v>
      </c>
      <c r="B391" s="119">
        <f>SUM(B392:B396)</f>
        <v>10</v>
      </c>
      <c r="C391" s="119">
        <f>B391-D391</f>
        <v>10</v>
      </c>
      <c r="D391" s="119"/>
      <c r="E391" s="120"/>
      <c r="F391" s="120">
        <f t="shared" si="61"/>
        <v>0</v>
      </c>
      <c r="G391" s="120" t="str">
        <f t="shared" ref="G391:G397" si="62">LEFT(A391,4)</f>
        <v>    </v>
      </c>
      <c r="H391" s="121" t="str">
        <f t="shared" si="54"/>
        <v>成</v>
      </c>
      <c r="I391" s="120" t="str">
        <f>A391</f>
        <v>    成人教育</v>
      </c>
      <c r="J391" s="121"/>
      <c r="K391" s="113" t="str">
        <f t="shared" si="55"/>
        <v/>
      </c>
      <c r="N391" s="122"/>
    </row>
    <row r="392" ht="15" customHeight="1" spans="1:14">
      <c r="A392" s="120" t="s">
        <v>418</v>
      </c>
      <c r="B392" s="119"/>
      <c r="C392" s="119"/>
      <c r="D392" s="119"/>
      <c r="E392" s="120"/>
      <c r="F392" s="120">
        <f t="shared" si="61"/>
        <v>0</v>
      </c>
      <c r="G392" s="120" t="str">
        <f t="shared" si="62"/>
        <v>    </v>
      </c>
      <c r="H392" s="121" t="str">
        <f t="shared" ref="H392:H455" si="63">MID(A392,5,1)</f>
        <v> </v>
      </c>
      <c r="I392" s="120"/>
      <c r="J392" s="121" t="str">
        <f>A392</f>
        <v>      成人初等教育</v>
      </c>
      <c r="K392" s="113" t="str">
        <f t="shared" ref="K392:K455" si="64">LEFT(J392,2)</f>
        <v>  </v>
      </c>
      <c r="N392" s="122"/>
    </row>
    <row r="393" ht="15" customHeight="1" spans="1:14">
      <c r="A393" s="120" t="s">
        <v>419</v>
      </c>
      <c r="B393" s="119"/>
      <c r="C393" s="119"/>
      <c r="D393" s="119"/>
      <c r="E393" s="120"/>
      <c r="F393" s="120">
        <f t="shared" si="61"/>
        <v>0</v>
      </c>
      <c r="G393" s="120" t="str">
        <f t="shared" si="62"/>
        <v>    </v>
      </c>
      <c r="H393" s="121" t="str">
        <f t="shared" si="63"/>
        <v> </v>
      </c>
      <c r="I393" s="120"/>
      <c r="J393" s="121" t="str">
        <f>A393</f>
        <v>      成人中等教育</v>
      </c>
      <c r="K393" s="113" t="str">
        <f t="shared" si="64"/>
        <v>  </v>
      </c>
      <c r="N393" s="122"/>
    </row>
    <row r="394" ht="15" customHeight="1" spans="1:14">
      <c r="A394" s="120" t="s">
        <v>420</v>
      </c>
      <c r="B394" s="119"/>
      <c r="C394" s="119"/>
      <c r="D394" s="119"/>
      <c r="E394" s="120"/>
      <c r="F394" s="120">
        <f t="shared" si="61"/>
        <v>0</v>
      </c>
      <c r="G394" s="120" t="str">
        <f t="shared" si="62"/>
        <v>    </v>
      </c>
      <c r="H394" s="121" t="str">
        <f t="shared" si="63"/>
        <v> </v>
      </c>
      <c r="I394" s="120"/>
      <c r="J394" s="121" t="str">
        <f>A394</f>
        <v>      成人高等教育</v>
      </c>
      <c r="K394" s="113" t="str">
        <f t="shared" si="64"/>
        <v>  </v>
      </c>
      <c r="N394" s="122"/>
    </row>
    <row r="395" ht="15" customHeight="1" spans="1:14">
      <c r="A395" s="120" t="s">
        <v>421</v>
      </c>
      <c r="B395" s="119"/>
      <c r="C395" s="119"/>
      <c r="D395" s="119"/>
      <c r="E395" s="120"/>
      <c r="F395" s="120">
        <f t="shared" si="61"/>
        <v>0</v>
      </c>
      <c r="G395" s="120" t="str">
        <f t="shared" si="62"/>
        <v>    </v>
      </c>
      <c r="H395" s="121" t="str">
        <f t="shared" si="63"/>
        <v> </v>
      </c>
      <c r="I395" s="120"/>
      <c r="J395" s="121" t="str">
        <f>A395</f>
        <v>      成人广播电视教育</v>
      </c>
      <c r="K395" s="113" t="str">
        <f t="shared" si="64"/>
        <v>  </v>
      </c>
      <c r="N395" s="122"/>
    </row>
    <row r="396" ht="15" customHeight="1" spans="1:14">
      <c r="A396" s="120" t="s">
        <v>422</v>
      </c>
      <c r="B396" s="119">
        <v>10</v>
      </c>
      <c r="C396" s="119">
        <f>B396-D396</f>
        <v>10</v>
      </c>
      <c r="D396" s="119"/>
      <c r="E396" s="120"/>
      <c r="F396" s="120">
        <f t="shared" si="61"/>
        <v>0</v>
      </c>
      <c r="G396" s="120" t="str">
        <f t="shared" si="62"/>
        <v>    </v>
      </c>
      <c r="H396" s="121" t="str">
        <f t="shared" si="63"/>
        <v> </v>
      </c>
      <c r="I396" s="120"/>
      <c r="J396" s="121" t="str">
        <f>A396</f>
        <v>      其他成人教育支出</v>
      </c>
      <c r="K396" s="113" t="str">
        <f t="shared" si="64"/>
        <v>  </v>
      </c>
      <c r="N396" s="122"/>
    </row>
    <row r="397" ht="15" customHeight="1" spans="1:14">
      <c r="A397" s="120" t="s">
        <v>423</v>
      </c>
      <c r="B397" s="119"/>
      <c r="C397" s="119"/>
      <c r="D397" s="119"/>
      <c r="E397" s="120"/>
      <c r="F397" s="120">
        <f t="shared" si="61"/>
        <v>0</v>
      </c>
      <c r="G397" s="120" t="str">
        <f t="shared" si="62"/>
        <v>    </v>
      </c>
      <c r="H397" s="121" t="str">
        <f t="shared" si="63"/>
        <v>广</v>
      </c>
      <c r="I397" s="120" t="str">
        <f>A397</f>
        <v>    广播电视教育</v>
      </c>
      <c r="J397" s="121"/>
      <c r="K397" s="113" t="str">
        <f t="shared" si="64"/>
        <v/>
      </c>
      <c r="N397" s="122"/>
    </row>
    <row r="398" ht="15" customHeight="1" spans="1:14">
      <c r="A398" s="120" t="s">
        <v>424</v>
      </c>
      <c r="B398" s="119"/>
      <c r="C398" s="119"/>
      <c r="D398" s="119"/>
      <c r="E398" s="120"/>
      <c r="F398" s="120">
        <f t="shared" si="61"/>
        <v>0</v>
      </c>
      <c r="G398" s="120" t="str">
        <f t="shared" ref="G398:G461" si="65">LEFT(A398,4)</f>
        <v>    </v>
      </c>
      <c r="H398" s="121" t="str">
        <f t="shared" si="63"/>
        <v> </v>
      </c>
      <c r="I398" s="120"/>
      <c r="J398" s="121" t="str">
        <f>A398</f>
        <v>      广播电视学校</v>
      </c>
      <c r="K398" s="113" t="str">
        <f t="shared" si="64"/>
        <v>  </v>
      </c>
      <c r="N398" s="122"/>
    </row>
    <row r="399" ht="15" customHeight="1" spans="1:14">
      <c r="A399" s="120" t="s">
        <v>425</v>
      </c>
      <c r="B399" s="119"/>
      <c r="C399" s="119"/>
      <c r="D399" s="119"/>
      <c r="E399" s="120"/>
      <c r="F399" s="120">
        <f t="shared" si="61"/>
        <v>0</v>
      </c>
      <c r="G399" s="120" t="str">
        <f t="shared" si="65"/>
        <v>    </v>
      </c>
      <c r="H399" s="121" t="str">
        <f t="shared" si="63"/>
        <v> </v>
      </c>
      <c r="I399" s="120"/>
      <c r="J399" s="121" t="str">
        <f>A399</f>
        <v>      教育电视台</v>
      </c>
      <c r="K399" s="113" t="str">
        <f t="shared" si="64"/>
        <v>  </v>
      </c>
      <c r="N399" s="122"/>
    </row>
    <row r="400" ht="15" customHeight="1" spans="1:14">
      <c r="A400" s="120" t="s">
        <v>426</v>
      </c>
      <c r="B400" s="119"/>
      <c r="C400" s="119"/>
      <c r="D400" s="119"/>
      <c r="E400" s="120"/>
      <c r="F400" s="120">
        <f t="shared" si="61"/>
        <v>0</v>
      </c>
      <c r="G400" s="120" t="str">
        <f t="shared" si="65"/>
        <v>    </v>
      </c>
      <c r="H400" s="121" t="str">
        <f t="shared" si="63"/>
        <v> </v>
      </c>
      <c r="I400" s="120"/>
      <c r="J400" s="121" t="str">
        <f>A400</f>
        <v>      其他广播电视教育支出</v>
      </c>
      <c r="K400" s="113" t="str">
        <f t="shared" si="64"/>
        <v>  </v>
      </c>
      <c r="N400" s="122"/>
    </row>
    <row r="401" ht="15" customHeight="1" spans="1:14">
      <c r="A401" s="120" t="s">
        <v>427</v>
      </c>
      <c r="B401" s="119"/>
      <c r="C401" s="119"/>
      <c r="D401" s="119"/>
      <c r="E401" s="120"/>
      <c r="F401" s="120">
        <f t="shared" si="61"/>
        <v>0</v>
      </c>
      <c r="G401" s="120" t="str">
        <f t="shared" si="65"/>
        <v>    </v>
      </c>
      <c r="H401" s="121" t="str">
        <f t="shared" si="63"/>
        <v>留</v>
      </c>
      <c r="I401" s="120" t="str">
        <f>A401</f>
        <v>    留学教育</v>
      </c>
      <c r="J401" s="121"/>
      <c r="K401" s="113" t="str">
        <f t="shared" si="64"/>
        <v/>
      </c>
      <c r="N401" s="122"/>
    </row>
    <row r="402" ht="15" customHeight="1" spans="1:14">
      <c r="A402" s="120" t="s">
        <v>428</v>
      </c>
      <c r="B402" s="119"/>
      <c r="C402" s="119"/>
      <c r="D402" s="119"/>
      <c r="E402" s="120"/>
      <c r="F402" s="120">
        <f t="shared" si="61"/>
        <v>0</v>
      </c>
      <c r="G402" s="120" t="str">
        <f t="shared" si="65"/>
        <v>    </v>
      </c>
      <c r="H402" s="121" t="str">
        <f t="shared" si="63"/>
        <v> </v>
      </c>
      <c r="I402" s="120"/>
      <c r="J402" s="121" t="str">
        <f>A402</f>
        <v>      出国留学教育</v>
      </c>
      <c r="K402" s="113" t="str">
        <f t="shared" si="64"/>
        <v>  </v>
      </c>
      <c r="N402" s="122"/>
    </row>
    <row r="403" ht="15" customHeight="1" spans="1:14">
      <c r="A403" s="120" t="s">
        <v>429</v>
      </c>
      <c r="B403" s="119"/>
      <c r="C403" s="119"/>
      <c r="D403" s="119"/>
      <c r="E403" s="120"/>
      <c r="F403" s="120">
        <f t="shared" si="61"/>
        <v>0</v>
      </c>
      <c r="G403" s="120" t="str">
        <f t="shared" si="65"/>
        <v>    </v>
      </c>
      <c r="H403" s="121" t="str">
        <f t="shared" si="63"/>
        <v> </v>
      </c>
      <c r="I403" s="120"/>
      <c r="J403" s="121" t="str">
        <f>A403</f>
        <v>      来华留学教育</v>
      </c>
      <c r="K403" s="113" t="str">
        <f t="shared" si="64"/>
        <v>  </v>
      </c>
      <c r="N403" s="122"/>
    </row>
    <row r="404" ht="15" customHeight="1" spans="1:14">
      <c r="A404" s="120" t="s">
        <v>430</v>
      </c>
      <c r="B404" s="119"/>
      <c r="C404" s="119"/>
      <c r="D404" s="119"/>
      <c r="E404" s="120"/>
      <c r="F404" s="120">
        <f t="shared" si="61"/>
        <v>0</v>
      </c>
      <c r="G404" s="120" t="str">
        <f t="shared" si="65"/>
        <v>    </v>
      </c>
      <c r="H404" s="121" t="str">
        <f t="shared" si="63"/>
        <v> </v>
      </c>
      <c r="I404" s="120"/>
      <c r="J404" s="121" t="str">
        <f>A404</f>
        <v>      其他留学教育支出</v>
      </c>
      <c r="K404" s="113" t="str">
        <f t="shared" si="64"/>
        <v>  </v>
      </c>
      <c r="N404" s="122"/>
    </row>
    <row r="405" ht="15" customHeight="1" spans="1:14">
      <c r="A405" s="120" t="s">
        <v>431</v>
      </c>
      <c r="B405" s="119"/>
      <c r="C405" s="119"/>
      <c r="D405" s="119"/>
      <c r="E405" s="120"/>
      <c r="F405" s="120">
        <f t="shared" si="61"/>
        <v>0</v>
      </c>
      <c r="G405" s="120" t="str">
        <f t="shared" si="65"/>
        <v>    </v>
      </c>
      <c r="H405" s="121" t="str">
        <f t="shared" si="63"/>
        <v>特</v>
      </c>
      <c r="I405" s="120" t="str">
        <f>A405</f>
        <v>    特殊教育</v>
      </c>
      <c r="J405" s="121"/>
      <c r="K405" s="113" t="str">
        <f t="shared" si="64"/>
        <v/>
      </c>
      <c r="N405" s="122"/>
    </row>
    <row r="406" ht="15" customHeight="1" spans="1:14">
      <c r="A406" s="120" t="s">
        <v>432</v>
      </c>
      <c r="B406" s="119"/>
      <c r="C406" s="119"/>
      <c r="D406" s="119"/>
      <c r="E406" s="120"/>
      <c r="F406" s="120">
        <f t="shared" si="61"/>
        <v>0</v>
      </c>
      <c r="G406" s="120" t="str">
        <f t="shared" si="65"/>
        <v>    </v>
      </c>
      <c r="H406" s="121" t="str">
        <f t="shared" si="63"/>
        <v> </v>
      </c>
      <c r="I406" s="120"/>
      <c r="J406" s="121" t="str">
        <f>A406</f>
        <v>      特殊学校教育</v>
      </c>
      <c r="K406" s="113" t="str">
        <f t="shared" si="64"/>
        <v>  </v>
      </c>
      <c r="N406" s="122"/>
    </row>
    <row r="407" ht="15" customHeight="1" spans="1:14">
      <c r="A407" s="120" t="s">
        <v>433</v>
      </c>
      <c r="B407" s="119"/>
      <c r="C407" s="119"/>
      <c r="D407" s="119"/>
      <c r="E407" s="120"/>
      <c r="F407" s="120">
        <f t="shared" si="61"/>
        <v>0</v>
      </c>
      <c r="G407" s="120" t="str">
        <f t="shared" si="65"/>
        <v>    </v>
      </c>
      <c r="H407" s="121" t="str">
        <f t="shared" si="63"/>
        <v> </v>
      </c>
      <c r="I407" s="120"/>
      <c r="J407" s="121" t="str">
        <f>A407</f>
        <v>      工读学校教育</v>
      </c>
      <c r="K407" s="113" t="str">
        <f t="shared" si="64"/>
        <v>  </v>
      </c>
      <c r="N407" s="122"/>
    </row>
    <row r="408" ht="15" customHeight="1" spans="1:14">
      <c r="A408" s="120" t="s">
        <v>434</v>
      </c>
      <c r="B408" s="119"/>
      <c r="C408" s="119"/>
      <c r="D408" s="119"/>
      <c r="E408" s="120"/>
      <c r="F408" s="120">
        <f t="shared" si="61"/>
        <v>0</v>
      </c>
      <c r="G408" s="120" t="str">
        <f t="shared" si="65"/>
        <v>    </v>
      </c>
      <c r="H408" s="121" t="str">
        <f t="shared" si="63"/>
        <v> </v>
      </c>
      <c r="I408" s="120"/>
      <c r="J408" s="121" t="str">
        <f>A408</f>
        <v>      其他特殊教育支出</v>
      </c>
      <c r="K408" s="113" t="str">
        <f t="shared" si="64"/>
        <v>  </v>
      </c>
      <c r="N408" s="122"/>
    </row>
    <row r="409" ht="15" customHeight="1" spans="1:14">
      <c r="A409" s="120" t="s">
        <v>435</v>
      </c>
      <c r="B409" s="119">
        <f>SUM(B410:B414)</f>
        <v>339</v>
      </c>
      <c r="C409" s="119">
        <f>B409-D409</f>
        <v>339</v>
      </c>
      <c r="D409" s="119"/>
      <c r="E409" s="120"/>
      <c r="F409" s="120">
        <f t="shared" si="61"/>
        <v>0</v>
      </c>
      <c r="G409" s="120" t="str">
        <f t="shared" si="65"/>
        <v>    </v>
      </c>
      <c r="H409" s="121" t="str">
        <f t="shared" si="63"/>
        <v>进</v>
      </c>
      <c r="I409" s="120" t="str">
        <f>A409</f>
        <v>    进修及培训</v>
      </c>
      <c r="J409" s="121"/>
      <c r="K409" s="113" t="str">
        <f t="shared" si="64"/>
        <v/>
      </c>
      <c r="N409" s="122"/>
    </row>
    <row r="410" ht="15" customHeight="1" spans="1:14">
      <c r="A410" s="120" t="s">
        <v>436</v>
      </c>
      <c r="B410" s="119"/>
      <c r="C410" s="119"/>
      <c r="D410" s="119"/>
      <c r="E410" s="120"/>
      <c r="F410" s="120">
        <f t="shared" si="61"/>
        <v>0</v>
      </c>
      <c r="G410" s="120" t="str">
        <f t="shared" si="65"/>
        <v>    </v>
      </c>
      <c r="H410" s="121" t="str">
        <f t="shared" si="63"/>
        <v> </v>
      </c>
      <c r="I410" s="120"/>
      <c r="J410" s="121" t="str">
        <f>A410</f>
        <v>      教师进修</v>
      </c>
      <c r="K410" s="113" t="str">
        <f t="shared" si="64"/>
        <v>  </v>
      </c>
      <c r="N410" s="122"/>
    </row>
    <row r="411" ht="15" customHeight="1" spans="1:14">
      <c r="A411" s="120" t="s">
        <v>437</v>
      </c>
      <c r="B411" s="119">
        <v>171</v>
      </c>
      <c r="C411" s="119">
        <f>B411-D411</f>
        <v>171</v>
      </c>
      <c r="D411" s="119"/>
      <c r="E411" s="120"/>
      <c r="F411" s="120">
        <f t="shared" si="61"/>
        <v>0</v>
      </c>
      <c r="G411" s="120" t="str">
        <f t="shared" si="65"/>
        <v>    </v>
      </c>
      <c r="H411" s="121" t="str">
        <f t="shared" si="63"/>
        <v> </v>
      </c>
      <c r="I411" s="120"/>
      <c r="J411" s="121" t="str">
        <f>A411</f>
        <v>      干部教育</v>
      </c>
      <c r="K411" s="113" t="str">
        <f t="shared" si="64"/>
        <v>  </v>
      </c>
      <c r="N411" s="122"/>
    </row>
    <row r="412" ht="15" customHeight="1" spans="1:14">
      <c r="A412" s="120" t="s">
        <v>438</v>
      </c>
      <c r="B412" s="119">
        <v>168</v>
      </c>
      <c r="C412" s="119">
        <f>B412-D412</f>
        <v>168</v>
      </c>
      <c r="D412" s="119"/>
      <c r="E412" s="120"/>
      <c r="F412" s="120">
        <f t="shared" si="61"/>
        <v>0</v>
      </c>
      <c r="G412" s="120" t="str">
        <f t="shared" si="65"/>
        <v>    </v>
      </c>
      <c r="H412" s="121" t="str">
        <f t="shared" si="63"/>
        <v> </v>
      </c>
      <c r="I412" s="120"/>
      <c r="J412" s="121" t="str">
        <f>A412</f>
        <v>      培训支出</v>
      </c>
      <c r="K412" s="113" t="str">
        <f t="shared" si="64"/>
        <v>  </v>
      </c>
      <c r="N412" s="122"/>
    </row>
    <row r="413" ht="15" customHeight="1" spans="1:14">
      <c r="A413" s="120" t="s">
        <v>439</v>
      </c>
      <c r="B413" s="119"/>
      <c r="C413" s="119"/>
      <c r="D413" s="119"/>
      <c r="E413" s="120"/>
      <c r="F413" s="120">
        <f t="shared" si="61"/>
        <v>0</v>
      </c>
      <c r="G413" s="120" t="str">
        <f t="shared" si="65"/>
        <v>    </v>
      </c>
      <c r="H413" s="121" t="str">
        <f t="shared" si="63"/>
        <v> </v>
      </c>
      <c r="I413" s="120"/>
      <c r="J413" s="121" t="str">
        <f>A413</f>
        <v>      退役士兵能力提升</v>
      </c>
      <c r="K413" s="113" t="str">
        <f t="shared" si="64"/>
        <v>  </v>
      </c>
      <c r="N413" s="122"/>
    </row>
    <row r="414" ht="15" customHeight="1" spans="1:14">
      <c r="A414" s="120" t="s">
        <v>440</v>
      </c>
      <c r="B414" s="119"/>
      <c r="C414" s="119"/>
      <c r="D414" s="119"/>
      <c r="E414" s="120"/>
      <c r="F414" s="120">
        <f t="shared" si="61"/>
        <v>0</v>
      </c>
      <c r="G414" s="120" t="str">
        <f t="shared" si="65"/>
        <v>    </v>
      </c>
      <c r="H414" s="121" t="str">
        <f t="shared" si="63"/>
        <v> </v>
      </c>
      <c r="I414" s="120"/>
      <c r="J414" s="121" t="str">
        <f>A414</f>
        <v>      其他进修及培训</v>
      </c>
      <c r="K414" s="113" t="str">
        <f t="shared" si="64"/>
        <v>  </v>
      </c>
      <c r="N414" s="122"/>
    </row>
    <row r="415" ht="15" customHeight="1" spans="1:14">
      <c r="A415" s="120" t="s">
        <v>441</v>
      </c>
      <c r="B415" s="119">
        <f>SUM(B416:B421)</f>
        <v>0</v>
      </c>
      <c r="C415" s="119"/>
      <c r="D415" s="119"/>
      <c r="E415" s="120"/>
      <c r="F415" s="120">
        <f t="shared" si="61"/>
        <v>0</v>
      </c>
      <c r="G415" s="120" t="str">
        <f t="shared" si="65"/>
        <v>    </v>
      </c>
      <c r="H415" s="121" t="str">
        <f t="shared" si="63"/>
        <v>教</v>
      </c>
      <c r="I415" s="120" t="str">
        <f>A415</f>
        <v>    教育费附加安排的支出</v>
      </c>
      <c r="J415" s="121"/>
      <c r="K415" s="113" t="str">
        <f t="shared" si="64"/>
        <v/>
      </c>
      <c r="N415" s="122"/>
    </row>
    <row r="416" ht="15" customHeight="1" spans="1:14">
      <c r="A416" s="120" t="s">
        <v>442</v>
      </c>
      <c r="B416" s="119"/>
      <c r="C416" s="119"/>
      <c r="D416" s="119"/>
      <c r="E416" s="120"/>
      <c r="F416" s="120">
        <f t="shared" si="61"/>
        <v>0</v>
      </c>
      <c r="G416" s="120" t="str">
        <f t="shared" si="65"/>
        <v>    </v>
      </c>
      <c r="H416" s="121" t="str">
        <f t="shared" si="63"/>
        <v> </v>
      </c>
      <c r="I416" s="120"/>
      <c r="J416" s="121" t="str">
        <f t="shared" ref="J416:J421" si="66">A416</f>
        <v>      农村中小学校舍建设</v>
      </c>
      <c r="K416" s="113" t="str">
        <f t="shared" si="64"/>
        <v>  </v>
      </c>
      <c r="N416" s="122"/>
    </row>
    <row r="417" ht="15" customHeight="1" spans="1:14">
      <c r="A417" s="120" t="s">
        <v>443</v>
      </c>
      <c r="B417" s="119"/>
      <c r="C417" s="119"/>
      <c r="D417" s="119"/>
      <c r="E417" s="120"/>
      <c r="F417" s="120">
        <f t="shared" si="61"/>
        <v>0</v>
      </c>
      <c r="G417" s="120" t="str">
        <f t="shared" si="65"/>
        <v>    </v>
      </c>
      <c r="H417" s="121" t="str">
        <f t="shared" si="63"/>
        <v> </v>
      </c>
      <c r="I417" s="120"/>
      <c r="J417" s="121" t="str">
        <f t="shared" si="66"/>
        <v>      农村中小学教学设施</v>
      </c>
      <c r="K417" s="113" t="str">
        <f t="shared" si="64"/>
        <v>  </v>
      </c>
      <c r="N417" s="122"/>
    </row>
    <row r="418" ht="15" customHeight="1" spans="1:14">
      <c r="A418" s="120" t="s">
        <v>444</v>
      </c>
      <c r="B418" s="119"/>
      <c r="C418" s="119"/>
      <c r="D418" s="119"/>
      <c r="E418" s="120"/>
      <c r="F418" s="120">
        <f t="shared" si="61"/>
        <v>0</v>
      </c>
      <c r="G418" s="120" t="str">
        <f t="shared" si="65"/>
        <v>    </v>
      </c>
      <c r="H418" s="121" t="str">
        <f t="shared" si="63"/>
        <v> </v>
      </c>
      <c r="I418" s="120"/>
      <c r="J418" s="121" t="str">
        <f t="shared" si="66"/>
        <v>      城市中小学校舍建设</v>
      </c>
      <c r="K418" s="113" t="str">
        <f t="shared" si="64"/>
        <v>  </v>
      </c>
      <c r="N418" s="122"/>
    </row>
    <row r="419" ht="15" customHeight="1" spans="1:14">
      <c r="A419" s="120" t="s">
        <v>445</v>
      </c>
      <c r="B419" s="119"/>
      <c r="C419" s="119"/>
      <c r="D419" s="119"/>
      <c r="E419" s="120"/>
      <c r="F419" s="120">
        <f t="shared" si="61"/>
        <v>0</v>
      </c>
      <c r="G419" s="120" t="str">
        <f t="shared" si="65"/>
        <v>    </v>
      </c>
      <c r="H419" s="121" t="str">
        <f t="shared" si="63"/>
        <v> </v>
      </c>
      <c r="I419" s="120"/>
      <c r="J419" s="121" t="str">
        <f t="shared" si="66"/>
        <v>      城市中小学教学设施</v>
      </c>
      <c r="K419" s="113" t="str">
        <f t="shared" si="64"/>
        <v>  </v>
      </c>
      <c r="N419" s="122"/>
    </row>
    <row r="420" ht="15" customHeight="1" spans="1:14">
      <c r="A420" s="120" t="s">
        <v>446</v>
      </c>
      <c r="B420" s="119"/>
      <c r="C420" s="119"/>
      <c r="D420" s="119"/>
      <c r="E420" s="120"/>
      <c r="F420" s="120">
        <f t="shared" si="61"/>
        <v>0</v>
      </c>
      <c r="G420" s="120" t="str">
        <f t="shared" si="65"/>
        <v>    </v>
      </c>
      <c r="H420" s="121" t="str">
        <f t="shared" si="63"/>
        <v> </v>
      </c>
      <c r="I420" s="120"/>
      <c r="J420" s="121" t="str">
        <f t="shared" si="66"/>
        <v>      中等职业学校教学设施</v>
      </c>
      <c r="K420" s="113" t="str">
        <f t="shared" si="64"/>
        <v>  </v>
      </c>
      <c r="N420" s="122"/>
    </row>
    <row r="421" ht="15" customHeight="1" spans="1:14">
      <c r="A421" s="120" t="s">
        <v>447</v>
      </c>
      <c r="B421" s="119"/>
      <c r="C421" s="119"/>
      <c r="D421" s="119"/>
      <c r="E421" s="120"/>
      <c r="F421" s="120">
        <f t="shared" si="61"/>
        <v>0</v>
      </c>
      <c r="G421" s="120" t="str">
        <f t="shared" si="65"/>
        <v>    </v>
      </c>
      <c r="H421" s="121" t="str">
        <f t="shared" si="63"/>
        <v> </v>
      </c>
      <c r="I421" s="120"/>
      <c r="J421" s="121" t="str">
        <f t="shared" si="66"/>
        <v>      其他教育费附加安排的支出</v>
      </c>
      <c r="K421" s="113" t="str">
        <f t="shared" si="64"/>
        <v>  </v>
      </c>
      <c r="N421" s="122"/>
    </row>
    <row r="422" ht="15" customHeight="1" spans="1:14">
      <c r="A422" s="120" t="s">
        <v>448</v>
      </c>
      <c r="B422" s="119"/>
      <c r="C422" s="119"/>
      <c r="D422" s="119"/>
      <c r="E422" s="120"/>
      <c r="F422" s="120">
        <f t="shared" si="61"/>
        <v>0</v>
      </c>
      <c r="G422" s="120" t="str">
        <f t="shared" si="65"/>
        <v>    </v>
      </c>
      <c r="H422" s="121" t="str">
        <f t="shared" si="63"/>
        <v>其</v>
      </c>
      <c r="I422" s="120" t="str">
        <f>A422</f>
        <v>    其他教育支出</v>
      </c>
      <c r="J422" s="121"/>
      <c r="K422" s="113" t="str">
        <f t="shared" si="64"/>
        <v/>
      </c>
      <c r="N422" s="122"/>
    </row>
    <row r="423" ht="15" customHeight="1" spans="1:14">
      <c r="A423" s="120" t="s">
        <v>449</v>
      </c>
      <c r="B423" s="119"/>
      <c r="C423" s="119"/>
      <c r="D423" s="119"/>
      <c r="E423" s="120"/>
      <c r="F423" s="120">
        <f t="shared" si="61"/>
        <v>0</v>
      </c>
      <c r="G423" s="120" t="str">
        <f t="shared" si="65"/>
        <v>    </v>
      </c>
      <c r="H423" s="121" t="str">
        <f t="shared" si="63"/>
        <v> </v>
      </c>
      <c r="I423" s="120"/>
      <c r="J423" s="121" t="str">
        <f>A423</f>
        <v>      其他教育支出</v>
      </c>
      <c r="K423" s="113" t="str">
        <f t="shared" si="64"/>
        <v>  </v>
      </c>
      <c r="N423" s="122"/>
    </row>
    <row r="424" ht="15" customHeight="1" spans="1:14">
      <c r="A424" s="120" t="s">
        <v>121</v>
      </c>
      <c r="B424" s="119">
        <f>B425+B430+B439+B445+B450+B455+B460+B467+B471+B475</f>
        <v>117</v>
      </c>
      <c r="C424" s="119">
        <f>B424-D424</f>
        <v>117</v>
      </c>
      <c r="D424" s="119"/>
      <c r="E424" s="120"/>
      <c r="F424" s="120">
        <f t="shared" si="61"/>
        <v>0</v>
      </c>
      <c r="G424" s="120" t="str">
        <f t="shared" si="65"/>
        <v>科学技术</v>
      </c>
      <c r="H424" s="121" t="str">
        <f t="shared" si="63"/>
        <v>支</v>
      </c>
      <c r="I424" s="120" t="str">
        <f>A424</f>
        <v>科学技术支出</v>
      </c>
      <c r="J424" s="121"/>
      <c r="K424" s="113" t="str">
        <f t="shared" si="64"/>
        <v/>
      </c>
      <c r="N424" s="122"/>
    </row>
    <row r="425" ht="15" customHeight="1" spans="1:14">
      <c r="A425" s="120" t="s">
        <v>450</v>
      </c>
      <c r="B425" s="119">
        <f>B426+B427+B428+B429</f>
        <v>37</v>
      </c>
      <c r="C425" s="119">
        <f>B425-D425</f>
        <v>37</v>
      </c>
      <c r="D425" s="119"/>
      <c r="E425" s="120"/>
      <c r="F425" s="120">
        <f t="shared" si="61"/>
        <v>0</v>
      </c>
      <c r="G425" s="120" t="str">
        <f t="shared" si="65"/>
        <v>    </v>
      </c>
      <c r="H425" s="121" t="str">
        <f t="shared" si="63"/>
        <v>科</v>
      </c>
      <c r="I425" s="120" t="str">
        <f>A425</f>
        <v>    科学技术管理事务</v>
      </c>
      <c r="J425" s="121"/>
      <c r="K425" s="113" t="str">
        <f t="shared" si="64"/>
        <v/>
      </c>
      <c r="N425" s="122"/>
    </row>
    <row r="426" ht="15" customHeight="1" spans="1:14">
      <c r="A426" s="120" t="s">
        <v>187</v>
      </c>
      <c r="B426" s="119">
        <v>36</v>
      </c>
      <c r="C426" s="119">
        <f>B426-D426</f>
        <v>36</v>
      </c>
      <c r="D426" s="119"/>
      <c r="E426" s="120"/>
      <c r="F426" s="120">
        <f t="shared" si="61"/>
        <v>0</v>
      </c>
      <c r="G426" s="120" t="str">
        <f t="shared" si="65"/>
        <v>    </v>
      </c>
      <c r="H426" s="121" t="str">
        <f t="shared" si="63"/>
        <v> </v>
      </c>
      <c r="I426" s="120"/>
      <c r="J426" s="121" t="str">
        <f>A426</f>
        <v>      行政运行</v>
      </c>
      <c r="K426" s="113" t="str">
        <f t="shared" si="64"/>
        <v>  </v>
      </c>
      <c r="N426" s="122"/>
    </row>
    <row r="427" ht="15" customHeight="1" spans="1:14">
      <c r="A427" s="120" t="s">
        <v>188</v>
      </c>
      <c r="B427" s="119"/>
      <c r="C427" s="119"/>
      <c r="D427" s="119"/>
      <c r="E427" s="120"/>
      <c r="F427" s="120">
        <f t="shared" si="61"/>
        <v>0</v>
      </c>
      <c r="G427" s="120" t="str">
        <f t="shared" si="65"/>
        <v>    </v>
      </c>
      <c r="H427" s="121" t="str">
        <f t="shared" si="63"/>
        <v> </v>
      </c>
      <c r="I427" s="120"/>
      <c r="J427" s="121" t="str">
        <f>A427</f>
        <v>      一般行政管理事务</v>
      </c>
      <c r="K427" s="113" t="str">
        <f t="shared" si="64"/>
        <v>  </v>
      </c>
      <c r="N427" s="122"/>
    </row>
    <row r="428" ht="15" customHeight="1" spans="1:14">
      <c r="A428" s="120" t="s">
        <v>189</v>
      </c>
      <c r="B428" s="119"/>
      <c r="C428" s="119"/>
      <c r="D428" s="119"/>
      <c r="E428" s="120"/>
      <c r="F428" s="120">
        <f t="shared" si="61"/>
        <v>0</v>
      </c>
      <c r="G428" s="120" t="str">
        <f t="shared" si="65"/>
        <v>    </v>
      </c>
      <c r="H428" s="121" t="str">
        <f t="shared" si="63"/>
        <v> </v>
      </c>
      <c r="I428" s="120"/>
      <c r="J428" s="121" t="str">
        <f>A428</f>
        <v>      机关服务</v>
      </c>
      <c r="K428" s="113" t="str">
        <f t="shared" si="64"/>
        <v>  </v>
      </c>
      <c r="N428" s="122"/>
    </row>
    <row r="429" ht="15" customHeight="1" spans="1:14">
      <c r="A429" s="120" t="s">
        <v>451</v>
      </c>
      <c r="B429" s="119">
        <v>1</v>
      </c>
      <c r="C429" s="119">
        <f>B429-D429</f>
        <v>1</v>
      </c>
      <c r="D429" s="119"/>
      <c r="E429" s="120"/>
      <c r="F429" s="120">
        <f t="shared" si="61"/>
        <v>0</v>
      </c>
      <c r="G429" s="120" t="str">
        <f t="shared" si="65"/>
        <v>    </v>
      </c>
      <c r="H429" s="121" t="str">
        <f t="shared" si="63"/>
        <v> </v>
      </c>
      <c r="I429" s="120"/>
      <c r="J429" s="121" t="str">
        <f>A429</f>
        <v>      其他科学技术管理事务支出</v>
      </c>
      <c r="K429" s="113" t="str">
        <f t="shared" si="64"/>
        <v>  </v>
      </c>
      <c r="N429" s="122"/>
    </row>
    <row r="430" ht="15" customHeight="1" spans="1:14">
      <c r="A430" s="120" t="s">
        <v>452</v>
      </c>
      <c r="B430" s="119"/>
      <c r="C430" s="119"/>
      <c r="D430" s="119"/>
      <c r="E430" s="120"/>
      <c r="F430" s="120">
        <f t="shared" si="61"/>
        <v>0</v>
      </c>
      <c r="G430" s="120" t="str">
        <f t="shared" si="65"/>
        <v>    </v>
      </c>
      <c r="H430" s="121" t="str">
        <f t="shared" si="63"/>
        <v>基</v>
      </c>
      <c r="I430" s="120" t="str">
        <f>A430</f>
        <v>    基础研究</v>
      </c>
      <c r="J430" s="121"/>
      <c r="K430" s="113" t="str">
        <f t="shared" si="64"/>
        <v/>
      </c>
      <c r="N430" s="122"/>
    </row>
    <row r="431" ht="15" customHeight="1" spans="1:14">
      <c r="A431" s="120" t="s">
        <v>453</v>
      </c>
      <c r="B431" s="119"/>
      <c r="C431" s="119"/>
      <c r="D431" s="119"/>
      <c r="E431" s="120"/>
      <c r="F431" s="120">
        <f t="shared" si="61"/>
        <v>0</v>
      </c>
      <c r="G431" s="120" t="str">
        <f t="shared" si="65"/>
        <v>    </v>
      </c>
      <c r="H431" s="121" t="str">
        <f t="shared" si="63"/>
        <v> </v>
      </c>
      <c r="I431" s="120"/>
      <c r="J431" s="121" t="str">
        <f t="shared" ref="J431:J438" si="67">A431</f>
        <v>      机构运行</v>
      </c>
      <c r="K431" s="113" t="str">
        <f t="shared" si="64"/>
        <v>  </v>
      </c>
      <c r="N431" s="122"/>
    </row>
    <row r="432" ht="15" customHeight="1" spans="1:14">
      <c r="A432" s="120" t="s">
        <v>454</v>
      </c>
      <c r="B432" s="119"/>
      <c r="C432" s="119"/>
      <c r="D432" s="119"/>
      <c r="E432" s="120"/>
      <c r="F432" s="120">
        <f t="shared" si="61"/>
        <v>0</v>
      </c>
      <c r="G432" s="120" t="str">
        <f t="shared" si="65"/>
        <v>    </v>
      </c>
      <c r="H432" s="121" t="str">
        <f t="shared" si="63"/>
        <v> </v>
      </c>
      <c r="I432" s="120"/>
      <c r="J432" s="121" t="str">
        <f t="shared" si="67"/>
        <v>      自然科学基金</v>
      </c>
      <c r="K432" s="113" t="str">
        <f t="shared" si="64"/>
        <v>  </v>
      </c>
      <c r="N432" s="122"/>
    </row>
    <row r="433" ht="15" customHeight="1" spans="1:14">
      <c r="A433" s="120" t="s">
        <v>455</v>
      </c>
      <c r="B433" s="119"/>
      <c r="C433" s="119"/>
      <c r="D433" s="119"/>
      <c r="E433" s="120"/>
      <c r="F433" s="120">
        <f t="shared" si="61"/>
        <v>0</v>
      </c>
      <c r="G433" s="120" t="str">
        <f t="shared" si="65"/>
        <v>    </v>
      </c>
      <c r="H433" s="121" t="str">
        <f t="shared" si="63"/>
        <v> </v>
      </c>
      <c r="I433" s="120"/>
      <c r="J433" s="121" t="str">
        <f t="shared" si="67"/>
        <v>      实验室及相关设施</v>
      </c>
      <c r="K433" s="113" t="str">
        <f t="shared" si="64"/>
        <v>  </v>
      </c>
      <c r="N433" s="122"/>
    </row>
    <row r="434" ht="15" customHeight="1" spans="1:14">
      <c r="A434" s="120" t="s">
        <v>456</v>
      </c>
      <c r="B434" s="119"/>
      <c r="C434" s="119"/>
      <c r="D434" s="119"/>
      <c r="E434" s="120"/>
      <c r="F434" s="120">
        <f t="shared" si="61"/>
        <v>0</v>
      </c>
      <c r="G434" s="120" t="str">
        <f t="shared" si="65"/>
        <v>    </v>
      </c>
      <c r="H434" s="121" t="str">
        <f t="shared" si="63"/>
        <v> </v>
      </c>
      <c r="I434" s="120"/>
      <c r="J434" s="121" t="str">
        <f t="shared" si="67"/>
        <v>      重大科学工程</v>
      </c>
      <c r="K434" s="113" t="str">
        <f t="shared" si="64"/>
        <v>  </v>
      </c>
      <c r="N434" s="122"/>
    </row>
    <row r="435" ht="15" customHeight="1" spans="1:14">
      <c r="A435" s="120" t="s">
        <v>457</v>
      </c>
      <c r="B435" s="119"/>
      <c r="C435" s="119"/>
      <c r="D435" s="119"/>
      <c r="E435" s="120"/>
      <c r="F435" s="120">
        <f t="shared" si="61"/>
        <v>0</v>
      </c>
      <c r="G435" s="120" t="str">
        <f t="shared" si="65"/>
        <v>    </v>
      </c>
      <c r="H435" s="121" t="str">
        <f t="shared" si="63"/>
        <v> </v>
      </c>
      <c r="I435" s="120"/>
      <c r="J435" s="121" t="str">
        <f t="shared" si="67"/>
        <v>      专项基础科研</v>
      </c>
      <c r="K435" s="113" t="str">
        <f t="shared" si="64"/>
        <v>  </v>
      </c>
      <c r="N435" s="122"/>
    </row>
    <row r="436" ht="15" customHeight="1" spans="1:14">
      <c r="A436" s="120" t="s">
        <v>458</v>
      </c>
      <c r="B436" s="119"/>
      <c r="C436" s="119"/>
      <c r="D436" s="119"/>
      <c r="E436" s="120"/>
      <c r="F436" s="120">
        <f t="shared" si="61"/>
        <v>0</v>
      </c>
      <c r="G436" s="120" t="str">
        <f t="shared" si="65"/>
        <v>    </v>
      </c>
      <c r="H436" s="121" t="str">
        <f t="shared" si="63"/>
        <v> </v>
      </c>
      <c r="I436" s="120"/>
      <c r="J436" s="121" t="str">
        <f t="shared" si="67"/>
        <v>      专项技术基础</v>
      </c>
      <c r="K436" s="113" t="str">
        <f t="shared" si="64"/>
        <v>  </v>
      </c>
      <c r="N436" s="122"/>
    </row>
    <row r="437" ht="15" customHeight="1" spans="1:14">
      <c r="A437" s="120" t="s">
        <v>459</v>
      </c>
      <c r="B437" s="119"/>
      <c r="C437" s="119"/>
      <c r="D437" s="119"/>
      <c r="E437" s="120"/>
      <c r="F437" s="120">
        <f t="shared" si="61"/>
        <v>0</v>
      </c>
      <c r="G437" s="120" t="str">
        <f t="shared" si="65"/>
        <v>    </v>
      </c>
      <c r="H437" s="121" t="str">
        <f t="shared" si="63"/>
        <v> </v>
      </c>
      <c r="I437" s="120"/>
      <c r="J437" s="121" t="str">
        <f t="shared" si="67"/>
        <v>      科技人才队伍建设</v>
      </c>
      <c r="K437" s="113" t="str">
        <f t="shared" si="64"/>
        <v>  </v>
      </c>
      <c r="N437" s="122"/>
    </row>
    <row r="438" ht="15" customHeight="1" spans="1:14">
      <c r="A438" s="120" t="s">
        <v>460</v>
      </c>
      <c r="B438" s="119"/>
      <c r="C438" s="119"/>
      <c r="D438" s="119"/>
      <c r="E438" s="120"/>
      <c r="F438" s="120">
        <f t="shared" si="61"/>
        <v>0</v>
      </c>
      <c r="G438" s="120" t="str">
        <f t="shared" si="65"/>
        <v>    </v>
      </c>
      <c r="H438" s="121" t="str">
        <f t="shared" si="63"/>
        <v> </v>
      </c>
      <c r="I438" s="120"/>
      <c r="J438" s="121" t="str">
        <f t="shared" si="67"/>
        <v>      其他基础研究支出</v>
      </c>
      <c r="K438" s="113" t="str">
        <f t="shared" si="64"/>
        <v>  </v>
      </c>
      <c r="N438" s="122"/>
    </row>
    <row r="439" ht="15" customHeight="1" spans="1:14">
      <c r="A439" s="120" t="s">
        <v>461</v>
      </c>
      <c r="B439" s="119"/>
      <c r="C439" s="119"/>
      <c r="D439" s="119"/>
      <c r="E439" s="120"/>
      <c r="F439" s="120">
        <f t="shared" si="61"/>
        <v>0</v>
      </c>
      <c r="G439" s="120" t="str">
        <f t="shared" si="65"/>
        <v>    </v>
      </c>
      <c r="H439" s="121" t="str">
        <f t="shared" si="63"/>
        <v>应</v>
      </c>
      <c r="I439" s="120" t="str">
        <f>A439</f>
        <v>    应用研究</v>
      </c>
      <c r="J439" s="121"/>
      <c r="K439" s="113" t="str">
        <f t="shared" si="64"/>
        <v/>
      </c>
      <c r="N439" s="122"/>
    </row>
    <row r="440" ht="15" customHeight="1" spans="1:14">
      <c r="A440" s="120" t="s">
        <v>453</v>
      </c>
      <c r="B440" s="119"/>
      <c r="C440" s="119"/>
      <c r="D440" s="119"/>
      <c r="E440" s="120"/>
      <c r="F440" s="120">
        <f t="shared" si="61"/>
        <v>0</v>
      </c>
      <c r="G440" s="120" t="str">
        <f t="shared" si="65"/>
        <v>    </v>
      </c>
      <c r="H440" s="121" t="str">
        <f t="shared" si="63"/>
        <v> </v>
      </c>
      <c r="I440" s="120"/>
      <c r="J440" s="121" t="str">
        <f>A440</f>
        <v>      机构运行</v>
      </c>
      <c r="K440" s="113" t="str">
        <f t="shared" si="64"/>
        <v>  </v>
      </c>
      <c r="N440" s="122"/>
    </row>
    <row r="441" ht="15" customHeight="1" spans="1:14">
      <c r="A441" s="120" t="s">
        <v>462</v>
      </c>
      <c r="B441" s="119"/>
      <c r="C441" s="119"/>
      <c r="D441" s="119"/>
      <c r="E441" s="120"/>
      <c r="F441" s="120">
        <f t="shared" si="61"/>
        <v>0</v>
      </c>
      <c r="G441" s="120" t="str">
        <f t="shared" si="65"/>
        <v>    </v>
      </c>
      <c r="H441" s="121" t="str">
        <f t="shared" si="63"/>
        <v> </v>
      </c>
      <c r="I441" s="120"/>
      <c r="J441" s="121" t="str">
        <f>A441</f>
        <v>      社会公益研究</v>
      </c>
      <c r="K441" s="113" t="str">
        <f t="shared" si="64"/>
        <v>  </v>
      </c>
      <c r="N441" s="122"/>
    </row>
    <row r="442" ht="15" customHeight="1" spans="1:14">
      <c r="A442" s="120" t="s">
        <v>463</v>
      </c>
      <c r="B442" s="119"/>
      <c r="C442" s="119"/>
      <c r="D442" s="119"/>
      <c r="E442" s="120"/>
      <c r="F442" s="120">
        <f t="shared" si="61"/>
        <v>0</v>
      </c>
      <c r="G442" s="120" t="str">
        <f t="shared" si="65"/>
        <v>    </v>
      </c>
      <c r="H442" s="121" t="str">
        <f t="shared" si="63"/>
        <v> </v>
      </c>
      <c r="I442" s="120"/>
      <c r="J442" s="121" t="str">
        <f>A442</f>
        <v>      高技术研究</v>
      </c>
      <c r="K442" s="113" t="str">
        <f t="shared" si="64"/>
        <v>  </v>
      </c>
      <c r="N442" s="122"/>
    </row>
    <row r="443" ht="15" customHeight="1" spans="1:14">
      <c r="A443" s="120" t="s">
        <v>464</v>
      </c>
      <c r="B443" s="119"/>
      <c r="C443" s="119"/>
      <c r="D443" s="119"/>
      <c r="E443" s="120"/>
      <c r="F443" s="120">
        <f t="shared" si="61"/>
        <v>0</v>
      </c>
      <c r="G443" s="120" t="str">
        <f t="shared" si="65"/>
        <v>    </v>
      </c>
      <c r="H443" s="121" t="str">
        <f t="shared" si="63"/>
        <v> </v>
      </c>
      <c r="I443" s="120"/>
      <c r="J443" s="121" t="str">
        <f>A443</f>
        <v>      专项科研试制</v>
      </c>
      <c r="K443" s="113" t="str">
        <f t="shared" si="64"/>
        <v>  </v>
      </c>
      <c r="N443" s="122"/>
    </row>
    <row r="444" ht="15" customHeight="1" spans="1:14">
      <c r="A444" s="120" t="s">
        <v>465</v>
      </c>
      <c r="B444" s="119"/>
      <c r="C444" s="119"/>
      <c r="D444" s="119"/>
      <c r="E444" s="120"/>
      <c r="F444" s="120">
        <f t="shared" si="61"/>
        <v>0</v>
      </c>
      <c r="G444" s="120" t="str">
        <f t="shared" si="65"/>
        <v>    </v>
      </c>
      <c r="H444" s="121" t="str">
        <f t="shared" si="63"/>
        <v> </v>
      </c>
      <c r="I444" s="120"/>
      <c r="J444" s="121" t="str">
        <f>A444</f>
        <v>      其他应用研究支出</v>
      </c>
      <c r="K444" s="113" t="str">
        <f t="shared" si="64"/>
        <v>  </v>
      </c>
      <c r="N444" s="122"/>
    </row>
    <row r="445" ht="15" customHeight="1" spans="1:14">
      <c r="A445" s="120" t="s">
        <v>466</v>
      </c>
      <c r="B445" s="119">
        <v>60</v>
      </c>
      <c r="C445" s="119">
        <f>B445-D445</f>
        <v>60</v>
      </c>
      <c r="D445" s="119"/>
      <c r="E445" s="120"/>
      <c r="F445" s="120">
        <f t="shared" si="61"/>
        <v>0</v>
      </c>
      <c r="G445" s="120" t="str">
        <f t="shared" si="65"/>
        <v>    </v>
      </c>
      <c r="H445" s="121" t="str">
        <f t="shared" si="63"/>
        <v>技</v>
      </c>
      <c r="I445" s="120" t="str">
        <f>A445</f>
        <v>    技术研究与开发</v>
      </c>
      <c r="J445" s="121"/>
      <c r="K445" s="113" t="str">
        <f t="shared" si="64"/>
        <v/>
      </c>
      <c r="N445" s="122"/>
    </row>
    <row r="446" ht="15" customHeight="1" spans="1:14">
      <c r="A446" s="120" t="s">
        <v>453</v>
      </c>
      <c r="B446" s="119"/>
      <c r="C446" s="119"/>
      <c r="D446" s="119"/>
      <c r="E446" s="120"/>
      <c r="F446" s="120">
        <f t="shared" si="61"/>
        <v>0</v>
      </c>
      <c r="G446" s="120" t="str">
        <f t="shared" si="65"/>
        <v>    </v>
      </c>
      <c r="H446" s="121" t="str">
        <f t="shared" si="63"/>
        <v> </v>
      </c>
      <c r="I446" s="120"/>
      <c r="J446" s="121" t="str">
        <f>A446</f>
        <v>      机构运行</v>
      </c>
      <c r="K446" s="113" t="str">
        <f t="shared" si="64"/>
        <v>  </v>
      </c>
      <c r="N446" s="122"/>
    </row>
    <row r="447" ht="15" customHeight="1" spans="1:14">
      <c r="A447" s="120" t="s">
        <v>467</v>
      </c>
      <c r="B447" s="119"/>
      <c r="C447" s="119"/>
      <c r="D447" s="119"/>
      <c r="E447" s="120"/>
      <c r="F447" s="120">
        <f t="shared" si="61"/>
        <v>0</v>
      </c>
      <c r="G447" s="120" t="str">
        <f t="shared" si="65"/>
        <v>    </v>
      </c>
      <c r="H447" s="121" t="str">
        <f t="shared" si="63"/>
        <v> </v>
      </c>
      <c r="I447" s="120"/>
      <c r="J447" s="121" t="str">
        <f>A447</f>
        <v>      科技成果转化与扩散</v>
      </c>
      <c r="K447" s="113" t="str">
        <f t="shared" si="64"/>
        <v>  </v>
      </c>
      <c r="N447" s="122"/>
    </row>
    <row r="448" ht="15" customHeight="1" spans="1:14">
      <c r="A448" s="120" t="s">
        <v>468</v>
      </c>
      <c r="B448" s="119"/>
      <c r="C448" s="119"/>
      <c r="D448" s="119"/>
      <c r="E448" s="120"/>
      <c r="F448" s="120">
        <f t="shared" si="61"/>
        <v>0</v>
      </c>
      <c r="G448" s="120" t="str">
        <f t="shared" si="65"/>
        <v>    </v>
      </c>
      <c r="H448" s="121" t="str">
        <f t="shared" si="63"/>
        <v> </v>
      </c>
      <c r="I448" s="120"/>
      <c r="J448" s="121" t="str">
        <f>A448</f>
        <v>      共性技术研究与开发</v>
      </c>
      <c r="K448" s="113" t="str">
        <f t="shared" si="64"/>
        <v>  </v>
      </c>
      <c r="N448" s="122"/>
    </row>
    <row r="449" ht="15" customHeight="1" spans="1:14">
      <c r="A449" s="120" t="s">
        <v>469</v>
      </c>
      <c r="B449" s="119">
        <v>60</v>
      </c>
      <c r="C449" s="119">
        <f>B449-D449</f>
        <v>60</v>
      </c>
      <c r="D449" s="119"/>
      <c r="E449" s="120"/>
      <c r="F449" s="120">
        <f t="shared" si="61"/>
        <v>0</v>
      </c>
      <c r="G449" s="120" t="str">
        <f t="shared" si="65"/>
        <v>    </v>
      </c>
      <c r="H449" s="121" t="str">
        <f t="shared" si="63"/>
        <v> </v>
      </c>
      <c r="I449" s="120"/>
      <c r="J449" s="121" t="str">
        <f>A449</f>
        <v>      其他技术研究与开发支出</v>
      </c>
      <c r="K449" s="113" t="str">
        <f t="shared" si="64"/>
        <v>  </v>
      </c>
      <c r="N449" s="122"/>
    </row>
    <row r="450" ht="15" customHeight="1" spans="1:14">
      <c r="A450" s="120" t="s">
        <v>470</v>
      </c>
      <c r="B450" s="119"/>
      <c r="C450" s="119"/>
      <c r="D450" s="119"/>
      <c r="E450" s="120"/>
      <c r="F450" s="120">
        <f t="shared" si="61"/>
        <v>0</v>
      </c>
      <c r="G450" s="120" t="str">
        <f t="shared" si="65"/>
        <v>    </v>
      </c>
      <c r="H450" s="121" t="str">
        <f t="shared" si="63"/>
        <v>科</v>
      </c>
      <c r="I450" s="120" t="str">
        <f>A450</f>
        <v>    科技条件与服务</v>
      </c>
      <c r="J450" s="121"/>
      <c r="K450" s="113" t="str">
        <f t="shared" si="64"/>
        <v/>
      </c>
      <c r="N450" s="122"/>
    </row>
    <row r="451" ht="15" customHeight="1" spans="1:14">
      <c r="A451" s="120" t="s">
        <v>453</v>
      </c>
      <c r="B451" s="119"/>
      <c r="C451" s="119"/>
      <c r="D451" s="119"/>
      <c r="E451" s="120"/>
      <c r="F451" s="120">
        <f t="shared" si="61"/>
        <v>0</v>
      </c>
      <c r="G451" s="120" t="str">
        <f t="shared" si="65"/>
        <v>    </v>
      </c>
      <c r="H451" s="121" t="str">
        <f t="shared" si="63"/>
        <v> </v>
      </c>
      <c r="I451" s="120"/>
      <c r="J451" s="121" t="str">
        <f>A451</f>
        <v>      机构运行</v>
      </c>
      <c r="K451" s="113" t="str">
        <f t="shared" si="64"/>
        <v>  </v>
      </c>
      <c r="N451" s="122"/>
    </row>
    <row r="452" ht="15" customHeight="1" spans="1:14">
      <c r="A452" s="120" t="s">
        <v>471</v>
      </c>
      <c r="B452" s="119"/>
      <c r="C452" s="119"/>
      <c r="D452" s="119"/>
      <c r="E452" s="120"/>
      <c r="F452" s="120">
        <f t="shared" si="61"/>
        <v>0</v>
      </c>
      <c r="G452" s="120" t="str">
        <f t="shared" si="65"/>
        <v>    </v>
      </c>
      <c r="H452" s="121" t="str">
        <f t="shared" si="63"/>
        <v> </v>
      </c>
      <c r="I452" s="120"/>
      <c r="J452" s="121" t="str">
        <f>A452</f>
        <v>      技术创新服务体系</v>
      </c>
      <c r="K452" s="113" t="str">
        <f t="shared" si="64"/>
        <v>  </v>
      </c>
      <c r="N452" s="122"/>
    </row>
    <row r="453" ht="15" customHeight="1" spans="1:14">
      <c r="A453" s="120" t="s">
        <v>472</v>
      </c>
      <c r="B453" s="119"/>
      <c r="C453" s="119"/>
      <c r="D453" s="119"/>
      <c r="E453" s="120"/>
      <c r="F453" s="120">
        <f t="shared" si="61"/>
        <v>0</v>
      </c>
      <c r="G453" s="120" t="str">
        <f t="shared" si="65"/>
        <v>    </v>
      </c>
      <c r="H453" s="121" t="str">
        <f t="shared" si="63"/>
        <v> </v>
      </c>
      <c r="I453" s="120"/>
      <c r="J453" s="121" t="str">
        <f>A453</f>
        <v>      科技条件专项</v>
      </c>
      <c r="K453" s="113" t="str">
        <f t="shared" si="64"/>
        <v>  </v>
      </c>
      <c r="N453" s="122"/>
    </row>
    <row r="454" ht="15" customHeight="1" spans="1:14">
      <c r="A454" s="120" t="s">
        <v>473</v>
      </c>
      <c r="B454" s="119"/>
      <c r="C454" s="119"/>
      <c r="D454" s="119"/>
      <c r="E454" s="120"/>
      <c r="F454" s="120">
        <f t="shared" ref="F454:F517" si="68">B454-C454</f>
        <v>0</v>
      </c>
      <c r="G454" s="120" t="str">
        <f t="shared" si="65"/>
        <v>    </v>
      </c>
      <c r="H454" s="121" t="str">
        <f t="shared" si="63"/>
        <v> </v>
      </c>
      <c r="I454" s="120"/>
      <c r="J454" s="121" t="str">
        <f>A454</f>
        <v>      其他科技条件与服务支出</v>
      </c>
      <c r="K454" s="113" t="str">
        <f t="shared" si="64"/>
        <v>  </v>
      </c>
      <c r="N454" s="122"/>
    </row>
    <row r="455" ht="15" customHeight="1" spans="1:14">
      <c r="A455" s="120" t="s">
        <v>474</v>
      </c>
      <c r="B455" s="119"/>
      <c r="C455" s="119"/>
      <c r="D455" s="119"/>
      <c r="E455" s="120"/>
      <c r="F455" s="120">
        <f t="shared" si="68"/>
        <v>0</v>
      </c>
      <c r="G455" s="120" t="str">
        <f t="shared" si="65"/>
        <v>    </v>
      </c>
      <c r="H455" s="121" t="str">
        <f t="shared" si="63"/>
        <v>社</v>
      </c>
      <c r="I455" s="120" t="str">
        <f>A455</f>
        <v>    社会科学</v>
      </c>
      <c r="J455" s="121"/>
      <c r="K455" s="113" t="str">
        <f t="shared" si="64"/>
        <v/>
      </c>
      <c r="N455" s="122"/>
    </row>
    <row r="456" ht="15" customHeight="1" spans="1:14">
      <c r="A456" s="120" t="s">
        <v>475</v>
      </c>
      <c r="B456" s="119"/>
      <c r="C456" s="119"/>
      <c r="D456" s="119"/>
      <c r="E456" s="120"/>
      <c r="F456" s="120">
        <f t="shared" si="68"/>
        <v>0</v>
      </c>
      <c r="G456" s="120" t="str">
        <f t="shared" si="65"/>
        <v>    </v>
      </c>
      <c r="H456" s="121" t="str">
        <f t="shared" ref="H456:H519" si="69">MID(A456,5,1)</f>
        <v> </v>
      </c>
      <c r="I456" s="120"/>
      <c r="J456" s="121" t="str">
        <f>A456</f>
        <v>      社会科学研究机构</v>
      </c>
      <c r="K456" s="113" t="str">
        <f t="shared" ref="K456:K519" si="70">LEFT(J456,2)</f>
        <v>  </v>
      </c>
      <c r="N456" s="122"/>
    </row>
    <row r="457" ht="15" customHeight="1" spans="1:14">
      <c r="A457" s="120" t="s">
        <v>476</v>
      </c>
      <c r="B457" s="119"/>
      <c r="C457" s="119"/>
      <c r="D457" s="119"/>
      <c r="E457" s="120"/>
      <c r="F457" s="120">
        <f t="shared" si="68"/>
        <v>0</v>
      </c>
      <c r="G457" s="120" t="str">
        <f t="shared" si="65"/>
        <v>    </v>
      </c>
      <c r="H457" s="121" t="str">
        <f t="shared" si="69"/>
        <v> </v>
      </c>
      <c r="I457" s="120"/>
      <c r="J457" s="121" t="str">
        <f>A457</f>
        <v>      社会科学研究</v>
      </c>
      <c r="K457" s="113" t="str">
        <f t="shared" si="70"/>
        <v>  </v>
      </c>
      <c r="N457" s="122"/>
    </row>
    <row r="458" ht="15" customHeight="1" spans="1:14">
      <c r="A458" s="120" t="s">
        <v>477</v>
      </c>
      <c r="B458" s="119"/>
      <c r="C458" s="119"/>
      <c r="D458" s="119"/>
      <c r="E458" s="120"/>
      <c r="F458" s="120">
        <f t="shared" si="68"/>
        <v>0</v>
      </c>
      <c r="G458" s="120" t="str">
        <f t="shared" si="65"/>
        <v>    </v>
      </c>
      <c r="H458" s="121" t="str">
        <f t="shared" si="69"/>
        <v> </v>
      </c>
      <c r="I458" s="120"/>
      <c r="J458" s="121" t="str">
        <f>A458</f>
        <v>      社科基金支出</v>
      </c>
      <c r="K458" s="113" t="str">
        <f t="shared" si="70"/>
        <v>  </v>
      </c>
      <c r="N458" s="122"/>
    </row>
    <row r="459" ht="15" customHeight="1" spans="1:14">
      <c r="A459" s="120" t="s">
        <v>478</v>
      </c>
      <c r="B459" s="119"/>
      <c r="C459" s="119"/>
      <c r="D459" s="119"/>
      <c r="E459" s="120"/>
      <c r="F459" s="120">
        <f t="shared" si="68"/>
        <v>0</v>
      </c>
      <c r="G459" s="120" t="str">
        <f t="shared" si="65"/>
        <v>    </v>
      </c>
      <c r="H459" s="121" t="str">
        <f t="shared" si="69"/>
        <v> </v>
      </c>
      <c r="I459" s="120"/>
      <c r="J459" s="121" t="str">
        <f>A459</f>
        <v>      其他社会科学支出</v>
      </c>
      <c r="K459" s="113" t="str">
        <f t="shared" si="70"/>
        <v>  </v>
      </c>
      <c r="N459" s="122"/>
    </row>
    <row r="460" ht="15" customHeight="1" spans="1:14">
      <c r="A460" s="120" t="s">
        <v>479</v>
      </c>
      <c r="B460" s="119">
        <f>SUM(B461:B466)</f>
        <v>20</v>
      </c>
      <c r="C460" s="119">
        <f>B460-D460</f>
        <v>20</v>
      </c>
      <c r="D460" s="119"/>
      <c r="E460" s="120"/>
      <c r="F460" s="120">
        <f t="shared" si="68"/>
        <v>0</v>
      </c>
      <c r="G460" s="120" t="str">
        <f t="shared" si="65"/>
        <v>    </v>
      </c>
      <c r="H460" s="121" t="str">
        <f t="shared" si="69"/>
        <v>科</v>
      </c>
      <c r="I460" s="120" t="str">
        <f>A460</f>
        <v>    科学技术普及</v>
      </c>
      <c r="J460" s="121"/>
      <c r="K460" s="113" t="str">
        <f t="shared" si="70"/>
        <v/>
      </c>
      <c r="N460" s="122"/>
    </row>
    <row r="461" ht="15" customHeight="1" spans="1:14">
      <c r="A461" s="120" t="s">
        <v>453</v>
      </c>
      <c r="B461" s="119"/>
      <c r="C461" s="119"/>
      <c r="D461" s="119"/>
      <c r="E461" s="120"/>
      <c r="F461" s="120">
        <f t="shared" si="68"/>
        <v>0</v>
      </c>
      <c r="G461" s="120" t="str">
        <f t="shared" si="65"/>
        <v>    </v>
      </c>
      <c r="H461" s="121" t="str">
        <f t="shared" si="69"/>
        <v> </v>
      </c>
      <c r="I461" s="120"/>
      <c r="J461" s="121" t="str">
        <f t="shared" ref="J461:J466" si="71">A461</f>
        <v>      机构运行</v>
      </c>
      <c r="K461" s="113" t="str">
        <f t="shared" si="70"/>
        <v>  </v>
      </c>
      <c r="N461" s="122"/>
    </row>
    <row r="462" ht="15" customHeight="1" spans="1:14">
      <c r="A462" s="120" t="s">
        <v>480</v>
      </c>
      <c r="B462" s="119">
        <v>12</v>
      </c>
      <c r="C462" s="119">
        <f>B462-D462</f>
        <v>12</v>
      </c>
      <c r="D462" s="119"/>
      <c r="E462" s="120"/>
      <c r="F462" s="120">
        <f t="shared" si="68"/>
        <v>0</v>
      </c>
      <c r="G462" s="120" t="str">
        <f t="shared" ref="G462:G525" si="72">LEFT(A462,4)</f>
        <v>    </v>
      </c>
      <c r="H462" s="121" t="str">
        <f t="shared" si="69"/>
        <v> </v>
      </c>
      <c r="I462" s="120"/>
      <c r="J462" s="121" t="str">
        <f t="shared" si="71"/>
        <v>      科普活动</v>
      </c>
      <c r="K462" s="113" t="str">
        <f t="shared" si="70"/>
        <v>  </v>
      </c>
      <c r="N462" s="122"/>
    </row>
    <row r="463" ht="15" customHeight="1" spans="1:14">
      <c r="A463" s="120" t="s">
        <v>481</v>
      </c>
      <c r="B463" s="119"/>
      <c r="C463" s="119"/>
      <c r="D463" s="119"/>
      <c r="E463" s="120"/>
      <c r="F463" s="120">
        <f t="shared" si="68"/>
        <v>0</v>
      </c>
      <c r="G463" s="120" t="str">
        <f t="shared" si="72"/>
        <v>    </v>
      </c>
      <c r="H463" s="121" t="str">
        <f t="shared" si="69"/>
        <v> </v>
      </c>
      <c r="I463" s="120"/>
      <c r="J463" s="121" t="str">
        <f t="shared" si="71"/>
        <v>      青少年科技活动</v>
      </c>
      <c r="K463" s="113" t="str">
        <f t="shared" si="70"/>
        <v>  </v>
      </c>
      <c r="N463" s="122"/>
    </row>
    <row r="464" ht="15" customHeight="1" spans="1:14">
      <c r="A464" s="120" t="s">
        <v>482</v>
      </c>
      <c r="B464" s="119"/>
      <c r="C464" s="119"/>
      <c r="D464" s="119"/>
      <c r="E464" s="120"/>
      <c r="F464" s="120">
        <f t="shared" si="68"/>
        <v>0</v>
      </c>
      <c r="G464" s="120" t="str">
        <f t="shared" si="72"/>
        <v>    </v>
      </c>
      <c r="H464" s="121" t="str">
        <f t="shared" si="69"/>
        <v> </v>
      </c>
      <c r="I464" s="120"/>
      <c r="J464" s="121" t="str">
        <f t="shared" si="71"/>
        <v>      学术交流活动</v>
      </c>
      <c r="K464" s="113" t="str">
        <f t="shared" si="70"/>
        <v>  </v>
      </c>
      <c r="N464" s="122"/>
    </row>
    <row r="465" ht="15" customHeight="1" spans="1:14">
      <c r="A465" s="120" t="s">
        <v>483</v>
      </c>
      <c r="B465" s="119"/>
      <c r="C465" s="119"/>
      <c r="D465" s="119"/>
      <c r="E465" s="120"/>
      <c r="F465" s="120">
        <f t="shared" si="68"/>
        <v>0</v>
      </c>
      <c r="G465" s="120" t="str">
        <f t="shared" si="72"/>
        <v>    </v>
      </c>
      <c r="H465" s="121" t="str">
        <f t="shared" si="69"/>
        <v> </v>
      </c>
      <c r="I465" s="120"/>
      <c r="J465" s="121" t="str">
        <f t="shared" si="71"/>
        <v>      科技馆站</v>
      </c>
      <c r="K465" s="113" t="str">
        <f t="shared" si="70"/>
        <v>  </v>
      </c>
      <c r="N465" s="122"/>
    </row>
    <row r="466" ht="15" customHeight="1" spans="1:14">
      <c r="A466" s="120" t="s">
        <v>484</v>
      </c>
      <c r="B466" s="119">
        <v>8</v>
      </c>
      <c r="C466" s="119">
        <f>B466-D466</f>
        <v>8</v>
      </c>
      <c r="D466" s="119"/>
      <c r="E466" s="120"/>
      <c r="F466" s="120">
        <f t="shared" si="68"/>
        <v>0</v>
      </c>
      <c r="G466" s="120" t="str">
        <f t="shared" si="72"/>
        <v>    </v>
      </c>
      <c r="H466" s="121" t="str">
        <f t="shared" si="69"/>
        <v> </v>
      </c>
      <c r="I466" s="120"/>
      <c r="J466" s="121" t="str">
        <f t="shared" si="71"/>
        <v>      其他科学技术普及支出</v>
      </c>
      <c r="K466" s="113" t="str">
        <f t="shared" si="70"/>
        <v>  </v>
      </c>
      <c r="N466" s="122"/>
    </row>
    <row r="467" ht="15" customHeight="1" spans="1:14">
      <c r="A467" s="120" t="s">
        <v>485</v>
      </c>
      <c r="B467" s="119"/>
      <c r="C467" s="119"/>
      <c r="D467" s="119"/>
      <c r="E467" s="120"/>
      <c r="F467" s="120">
        <f t="shared" si="68"/>
        <v>0</v>
      </c>
      <c r="G467" s="120" t="str">
        <f t="shared" si="72"/>
        <v>    </v>
      </c>
      <c r="H467" s="121" t="str">
        <f t="shared" si="69"/>
        <v>科</v>
      </c>
      <c r="I467" s="120" t="str">
        <f>A467</f>
        <v>    科技交流与合作</v>
      </c>
      <c r="J467" s="121"/>
      <c r="K467" s="113" t="str">
        <f t="shared" si="70"/>
        <v/>
      </c>
      <c r="N467" s="122"/>
    </row>
    <row r="468" ht="15" customHeight="1" spans="1:14">
      <c r="A468" s="120" t="s">
        <v>486</v>
      </c>
      <c r="B468" s="119"/>
      <c r="C468" s="119"/>
      <c r="D468" s="119"/>
      <c r="E468" s="120"/>
      <c r="F468" s="120">
        <f t="shared" si="68"/>
        <v>0</v>
      </c>
      <c r="G468" s="120" t="str">
        <f t="shared" si="72"/>
        <v>    </v>
      </c>
      <c r="H468" s="121" t="str">
        <f t="shared" si="69"/>
        <v> </v>
      </c>
      <c r="I468" s="120"/>
      <c r="J468" s="121" t="str">
        <f>A468</f>
        <v>      国际交流与合作</v>
      </c>
      <c r="K468" s="113" t="str">
        <f t="shared" si="70"/>
        <v>  </v>
      </c>
      <c r="N468" s="122"/>
    </row>
    <row r="469" ht="15" customHeight="1" spans="1:14">
      <c r="A469" s="120" t="s">
        <v>487</v>
      </c>
      <c r="B469" s="119"/>
      <c r="C469" s="119"/>
      <c r="D469" s="119"/>
      <c r="E469" s="120"/>
      <c r="F469" s="120">
        <f t="shared" si="68"/>
        <v>0</v>
      </c>
      <c r="G469" s="120" t="str">
        <f t="shared" si="72"/>
        <v>    </v>
      </c>
      <c r="H469" s="121" t="str">
        <f t="shared" si="69"/>
        <v> </v>
      </c>
      <c r="I469" s="120"/>
      <c r="J469" s="121" t="str">
        <f>A469</f>
        <v>      重大科技合作项目</v>
      </c>
      <c r="K469" s="113" t="str">
        <f t="shared" si="70"/>
        <v>  </v>
      </c>
      <c r="N469" s="122"/>
    </row>
    <row r="470" ht="15" customHeight="1" spans="1:14">
      <c r="A470" s="120" t="s">
        <v>488</v>
      </c>
      <c r="B470" s="119"/>
      <c r="C470" s="119"/>
      <c r="D470" s="119"/>
      <c r="E470" s="120"/>
      <c r="F470" s="120">
        <f t="shared" si="68"/>
        <v>0</v>
      </c>
      <c r="G470" s="120" t="str">
        <f t="shared" si="72"/>
        <v>    </v>
      </c>
      <c r="H470" s="121" t="str">
        <f t="shared" si="69"/>
        <v> </v>
      </c>
      <c r="I470" s="120"/>
      <c r="J470" s="121" t="str">
        <f>A470</f>
        <v>      其他科技交流与合作支出</v>
      </c>
      <c r="K470" s="113" t="str">
        <f t="shared" si="70"/>
        <v>  </v>
      </c>
      <c r="N470" s="122"/>
    </row>
    <row r="471" ht="15" customHeight="1" spans="1:14">
      <c r="A471" s="120" t="s">
        <v>489</v>
      </c>
      <c r="B471" s="119"/>
      <c r="C471" s="119"/>
      <c r="D471" s="119"/>
      <c r="E471" s="120"/>
      <c r="F471" s="120">
        <f t="shared" si="68"/>
        <v>0</v>
      </c>
      <c r="G471" s="120" t="str">
        <f t="shared" si="72"/>
        <v>    </v>
      </c>
      <c r="H471" s="121" t="str">
        <f t="shared" si="69"/>
        <v>科</v>
      </c>
      <c r="I471" s="120" t="str">
        <f>A471</f>
        <v>    科技重大项目</v>
      </c>
      <c r="J471" s="121"/>
      <c r="K471" s="113" t="str">
        <f t="shared" si="70"/>
        <v/>
      </c>
      <c r="N471" s="122"/>
    </row>
    <row r="472" ht="15" customHeight="1" spans="1:14">
      <c r="A472" s="120" t="s">
        <v>490</v>
      </c>
      <c r="B472" s="119"/>
      <c r="C472" s="119"/>
      <c r="D472" s="119"/>
      <c r="E472" s="120"/>
      <c r="F472" s="120">
        <f t="shared" si="68"/>
        <v>0</v>
      </c>
      <c r="G472" s="120" t="str">
        <f t="shared" si="72"/>
        <v>    </v>
      </c>
      <c r="H472" s="121" t="str">
        <f t="shared" si="69"/>
        <v> </v>
      </c>
      <c r="I472" s="120"/>
      <c r="J472" s="121" t="str">
        <f>A472</f>
        <v>      科技重大专项</v>
      </c>
      <c r="K472" s="113" t="str">
        <f t="shared" si="70"/>
        <v>  </v>
      </c>
      <c r="N472" s="122"/>
    </row>
    <row r="473" ht="15" customHeight="1" spans="1:14">
      <c r="A473" s="120" t="s">
        <v>491</v>
      </c>
      <c r="B473" s="119"/>
      <c r="C473" s="119"/>
      <c r="D473" s="119"/>
      <c r="E473" s="120"/>
      <c r="F473" s="120">
        <f t="shared" si="68"/>
        <v>0</v>
      </c>
      <c r="G473" s="120" t="str">
        <f t="shared" si="72"/>
        <v>    </v>
      </c>
      <c r="H473" s="121" t="str">
        <f t="shared" si="69"/>
        <v> </v>
      </c>
      <c r="I473" s="120"/>
      <c r="J473" s="121" t="str">
        <f>A473</f>
        <v>      重点研发计划</v>
      </c>
      <c r="K473" s="113" t="str">
        <f t="shared" si="70"/>
        <v>  </v>
      </c>
      <c r="N473" s="122"/>
    </row>
    <row r="474" ht="15" customHeight="1" spans="1:14">
      <c r="A474" s="120" t="s">
        <v>492</v>
      </c>
      <c r="B474" s="119"/>
      <c r="C474" s="119"/>
      <c r="D474" s="119"/>
      <c r="E474" s="120"/>
      <c r="F474" s="120">
        <f t="shared" si="68"/>
        <v>0</v>
      </c>
      <c r="G474" s="120" t="str">
        <f t="shared" si="72"/>
        <v>    </v>
      </c>
      <c r="H474" s="121" t="str">
        <f t="shared" si="69"/>
        <v> </v>
      </c>
      <c r="I474" s="120"/>
      <c r="J474" s="121" t="str">
        <f>A474</f>
        <v>      其他科技重大项目</v>
      </c>
      <c r="K474" s="113" t="str">
        <f t="shared" si="70"/>
        <v>  </v>
      </c>
      <c r="N474" s="122"/>
    </row>
    <row r="475" ht="15" customHeight="1" spans="1:14">
      <c r="A475" s="120" t="s">
        <v>493</v>
      </c>
      <c r="B475" s="119"/>
      <c r="C475" s="119"/>
      <c r="D475" s="119"/>
      <c r="E475" s="120"/>
      <c r="F475" s="120">
        <f t="shared" si="68"/>
        <v>0</v>
      </c>
      <c r="G475" s="120" t="str">
        <f t="shared" si="72"/>
        <v>    </v>
      </c>
      <c r="H475" s="121" t="str">
        <f t="shared" si="69"/>
        <v>其</v>
      </c>
      <c r="I475" s="120" t="str">
        <f>A475</f>
        <v>    其他科学技术支出</v>
      </c>
      <c r="J475" s="121"/>
      <c r="K475" s="113" t="str">
        <f t="shared" si="70"/>
        <v/>
      </c>
      <c r="N475" s="122"/>
    </row>
    <row r="476" ht="15" customHeight="1" spans="1:14">
      <c r="A476" s="120" t="s">
        <v>494</v>
      </c>
      <c r="B476" s="119"/>
      <c r="C476" s="119"/>
      <c r="D476" s="119"/>
      <c r="E476" s="120"/>
      <c r="F476" s="120">
        <f t="shared" si="68"/>
        <v>0</v>
      </c>
      <c r="G476" s="120" t="str">
        <f t="shared" si="72"/>
        <v>    </v>
      </c>
      <c r="H476" s="121" t="str">
        <f t="shared" si="69"/>
        <v> </v>
      </c>
      <c r="I476" s="120"/>
      <c r="J476" s="121" t="str">
        <f>A476</f>
        <v>      科技奖励</v>
      </c>
      <c r="K476" s="113" t="str">
        <f t="shared" si="70"/>
        <v>  </v>
      </c>
      <c r="N476" s="122"/>
    </row>
    <row r="477" ht="15" customHeight="1" spans="1:14">
      <c r="A477" s="120" t="s">
        <v>495</v>
      </c>
      <c r="B477" s="119"/>
      <c r="C477" s="119"/>
      <c r="D477" s="119"/>
      <c r="E477" s="120"/>
      <c r="F477" s="120">
        <f t="shared" si="68"/>
        <v>0</v>
      </c>
      <c r="G477" s="120" t="str">
        <f t="shared" si="72"/>
        <v>    </v>
      </c>
      <c r="H477" s="121" t="str">
        <f t="shared" si="69"/>
        <v> </v>
      </c>
      <c r="I477" s="120"/>
      <c r="J477" s="121" t="str">
        <f>A477</f>
        <v>      核应急</v>
      </c>
      <c r="K477" s="113" t="str">
        <f t="shared" si="70"/>
        <v>  </v>
      </c>
      <c r="N477" s="122"/>
    </row>
    <row r="478" ht="15" customHeight="1" spans="1:14">
      <c r="A478" s="120" t="s">
        <v>496</v>
      </c>
      <c r="B478" s="119"/>
      <c r="C478" s="119"/>
      <c r="D478" s="119"/>
      <c r="E478" s="120"/>
      <c r="F478" s="120">
        <f t="shared" si="68"/>
        <v>0</v>
      </c>
      <c r="G478" s="120" t="str">
        <f t="shared" si="72"/>
        <v>    </v>
      </c>
      <c r="H478" s="121" t="str">
        <f t="shared" si="69"/>
        <v> </v>
      </c>
      <c r="I478" s="120"/>
      <c r="J478" s="121" t="str">
        <f>A478</f>
        <v>      转制科研机构</v>
      </c>
      <c r="K478" s="113" t="str">
        <f t="shared" si="70"/>
        <v>  </v>
      </c>
      <c r="N478" s="122"/>
    </row>
    <row r="479" ht="15" customHeight="1" spans="1:14">
      <c r="A479" s="120" t="s">
        <v>497</v>
      </c>
      <c r="B479" s="119"/>
      <c r="C479" s="119"/>
      <c r="D479" s="119"/>
      <c r="E479" s="120"/>
      <c r="F479" s="120">
        <f t="shared" si="68"/>
        <v>0</v>
      </c>
      <c r="G479" s="120" t="str">
        <f t="shared" si="72"/>
        <v>    </v>
      </c>
      <c r="H479" s="121" t="str">
        <f t="shared" si="69"/>
        <v> </v>
      </c>
      <c r="I479" s="120"/>
      <c r="J479" s="121" t="str">
        <f>A479</f>
        <v>      其他科学技术支出</v>
      </c>
      <c r="K479" s="113" t="str">
        <f t="shared" si="70"/>
        <v>  </v>
      </c>
      <c r="N479" s="122"/>
    </row>
    <row r="480" ht="15" customHeight="1" spans="1:14">
      <c r="A480" s="120" t="s">
        <v>122</v>
      </c>
      <c r="B480" s="119">
        <f>B481+B497+B505+B516+B525+B533</f>
        <v>7655</v>
      </c>
      <c r="C480" s="119">
        <f>B480-D480</f>
        <v>7539</v>
      </c>
      <c r="D480" s="119">
        <f>D481+D505+D533</f>
        <v>116</v>
      </c>
      <c r="E480" s="120"/>
      <c r="F480" s="120">
        <f t="shared" si="68"/>
        <v>116</v>
      </c>
      <c r="G480" s="120" t="str">
        <f t="shared" si="72"/>
        <v>文化旅游</v>
      </c>
      <c r="H480" s="121" t="str">
        <f t="shared" si="69"/>
        <v>体</v>
      </c>
      <c r="I480" s="120" t="str">
        <f>A480</f>
        <v>文化旅游体育与传媒支出</v>
      </c>
      <c r="J480" s="121"/>
      <c r="K480" s="113" t="str">
        <f t="shared" si="70"/>
        <v/>
      </c>
      <c r="N480" s="122"/>
    </row>
    <row r="481" ht="15" customHeight="1" spans="1:14">
      <c r="A481" s="120" t="s">
        <v>498</v>
      </c>
      <c r="B481" s="119">
        <f>SUM(B482:B496)</f>
        <v>5526</v>
      </c>
      <c r="C481" s="119">
        <f>B481-D481</f>
        <v>5422</v>
      </c>
      <c r="D481" s="119">
        <f>D496</f>
        <v>104</v>
      </c>
      <c r="E481" s="120"/>
      <c r="F481" s="120">
        <f t="shared" si="68"/>
        <v>104</v>
      </c>
      <c r="G481" s="120" t="str">
        <f t="shared" si="72"/>
        <v>    </v>
      </c>
      <c r="H481" s="121" t="str">
        <f t="shared" si="69"/>
        <v>文</v>
      </c>
      <c r="I481" s="120" t="str">
        <f>A481</f>
        <v>    文化和旅游</v>
      </c>
      <c r="J481" s="121"/>
      <c r="K481" s="113" t="str">
        <f t="shared" si="70"/>
        <v/>
      </c>
      <c r="N481" s="122"/>
    </row>
    <row r="482" ht="15" customHeight="1" spans="1:14">
      <c r="A482" s="120" t="s">
        <v>187</v>
      </c>
      <c r="B482" s="119">
        <v>180</v>
      </c>
      <c r="C482" s="119">
        <f>B482-D482</f>
        <v>180</v>
      </c>
      <c r="D482" s="119"/>
      <c r="E482" s="120"/>
      <c r="F482" s="120">
        <f t="shared" si="68"/>
        <v>0</v>
      </c>
      <c r="G482" s="120" t="str">
        <f t="shared" si="72"/>
        <v>    </v>
      </c>
      <c r="H482" s="121" t="str">
        <f t="shared" si="69"/>
        <v> </v>
      </c>
      <c r="I482" s="120"/>
      <c r="J482" s="121" t="str">
        <f t="shared" ref="J482:J496" si="73">A482</f>
        <v>      行政运行</v>
      </c>
      <c r="K482" s="113" t="str">
        <f t="shared" si="70"/>
        <v>  </v>
      </c>
      <c r="N482" s="122"/>
    </row>
    <row r="483" ht="15" customHeight="1" spans="1:14">
      <c r="A483" s="120" t="s">
        <v>188</v>
      </c>
      <c r="B483" s="119"/>
      <c r="C483" s="119"/>
      <c r="D483" s="119"/>
      <c r="E483" s="120"/>
      <c r="F483" s="120">
        <f t="shared" si="68"/>
        <v>0</v>
      </c>
      <c r="G483" s="120" t="str">
        <f t="shared" si="72"/>
        <v>    </v>
      </c>
      <c r="H483" s="121" t="str">
        <f t="shared" si="69"/>
        <v> </v>
      </c>
      <c r="I483" s="120"/>
      <c r="J483" s="121" t="str">
        <f t="shared" si="73"/>
        <v>      一般行政管理事务</v>
      </c>
      <c r="K483" s="113" t="str">
        <f t="shared" si="70"/>
        <v>  </v>
      </c>
      <c r="N483" s="122"/>
    </row>
    <row r="484" ht="15" customHeight="1" spans="1:14">
      <c r="A484" s="120" t="s">
        <v>189</v>
      </c>
      <c r="B484" s="119">
        <v>164</v>
      </c>
      <c r="C484" s="119">
        <f>B484-D484</f>
        <v>164</v>
      </c>
      <c r="D484" s="119"/>
      <c r="E484" s="120"/>
      <c r="F484" s="120">
        <f t="shared" si="68"/>
        <v>0</v>
      </c>
      <c r="G484" s="120" t="str">
        <f t="shared" si="72"/>
        <v>    </v>
      </c>
      <c r="H484" s="121" t="str">
        <f t="shared" si="69"/>
        <v> </v>
      </c>
      <c r="I484" s="120"/>
      <c r="J484" s="121" t="str">
        <f t="shared" si="73"/>
        <v>      机关服务</v>
      </c>
      <c r="K484" s="113" t="str">
        <f t="shared" si="70"/>
        <v>  </v>
      </c>
      <c r="N484" s="122"/>
    </row>
    <row r="485" ht="15" customHeight="1" spans="1:14">
      <c r="A485" s="120" t="s">
        <v>499</v>
      </c>
      <c r="B485" s="119">
        <v>3</v>
      </c>
      <c r="C485" s="119">
        <f>B485-D485</f>
        <v>3</v>
      </c>
      <c r="D485" s="119"/>
      <c r="E485" s="120"/>
      <c r="F485" s="120">
        <f t="shared" si="68"/>
        <v>0</v>
      </c>
      <c r="G485" s="120" t="str">
        <f t="shared" si="72"/>
        <v>    </v>
      </c>
      <c r="H485" s="121" t="str">
        <f t="shared" si="69"/>
        <v> </v>
      </c>
      <c r="I485" s="120"/>
      <c r="J485" s="121" t="str">
        <f t="shared" si="73"/>
        <v>      图书馆</v>
      </c>
      <c r="K485" s="113" t="str">
        <f t="shared" si="70"/>
        <v>  </v>
      </c>
      <c r="N485" s="122"/>
    </row>
    <row r="486" ht="15" customHeight="1" spans="1:14">
      <c r="A486" s="120" t="s">
        <v>500</v>
      </c>
      <c r="B486" s="119"/>
      <c r="C486" s="119"/>
      <c r="D486" s="119"/>
      <c r="E486" s="120"/>
      <c r="F486" s="120">
        <f t="shared" si="68"/>
        <v>0</v>
      </c>
      <c r="G486" s="120" t="str">
        <f t="shared" si="72"/>
        <v>    </v>
      </c>
      <c r="H486" s="121" t="str">
        <f t="shared" si="69"/>
        <v> </v>
      </c>
      <c r="I486" s="120"/>
      <c r="J486" s="121" t="str">
        <f t="shared" si="73"/>
        <v>      文化展示及纪念机构</v>
      </c>
      <c r="K486" s="113" t="str">
        <f t="shared" si="70"/>
        <v>  </v>
      </c>
      <c r="N486" s="122"/>
    </row>
    <row r="487" ht="15" customHeight="1" spans="1:14">
      <c r="A487" s="120" t="s">
        <v>501</v>
      </c>
      <c r="B487" s="119"/>
      <c r="C487" s="119"/>
      <c r="D487" s="119"/>
      <c r="E487" s="120"/>
      <c r="F487" s="120">
        <f t="shared" si="68"/>
        <v>0</v>
      </c>
      <c r="G487" s="120" t="str">
        <f t="shared" si="72"/>
        <v>    </v>
      </c>
      <c r="H487" s="121" t="str">
        <f t="shared" si="69"/>
        <v> </v>
      </c>
      <c r="I487" s="120"/>
      <c r="J487" s="121" t="str">
        <f t="shared" si="73"/>
        <v>      艺术表演场所</v>
      </c>
      <c r="K487" s="113" t="str">
        <f t="shared" si="70"/>
        <v>  </v>
      </c>
      <c r="N487" s="122"/>
    </row>
    <row r="488" ht="15" customHeight="1" spans="1:14">
      <c r="A488" s="120" t="s">
        <v>502</v>
      </c>
      <c r="B488" s="119"/>
      <c r="C488" s="119"/>
      <c r="D488" s="119"/>
      <c r="E488" s="120"/>
      <c r="F488" s="120">
        <f t="shared" si="68"/>
        <v>0</v>
      </c>
      <c r="G488" s="120" t="str">
        <f t="shared" si="72"/>
        <v>    </v>
      </c>
      <c r="H488" s="121" t="str">
        <f t="shared" si="69"/>
        <v> </v>
      </c>
      <c r="I488" s="120"/>
      <c r="J488" s="121" t="str">
        <f t="shared" si="73"/>
        <v>      艺术表演团体</v>
      </c>
      <c r="K488" s="113" t="str">
        <f t="shared" si="70"/>
        <v>  </v>
      </c>
      <c r="N488" s="122"/>
    </row>
    <row r="489" ht="15" customHeight="1" spans="1:14">
      <c r="A489" s="120" t="s">
        <v>503</v>
      </c>
      <c r="B489" s="119"/>
      <c r="C489" s="119"/>
      <c r="D489" s="119"/>
      <c r="E489" s="120"/>
      <c r="F489" s="120">
        <f t="shared" si="68"/>
        <v>0</v>
      </c>
      <c r="G489" s="120" t="str">
        <f t="shared" si="72"/>
        <v>    </v>
      </c>
      <c r="H489" s="121" t="str">
        <f t="shared" si="69"/>
        <v> </v>
      </c>
      <c r="I489" s="120"/>
      <c r="J489" s="121" t="str">
        <f t="shared" si="73"/>
        <v>      文化活动</v>
      </c>
      <c r="K489" s="113" t="str">
        <f t="shared" si="70"/>
        <v>  </v>
      </c>
      <c r="N489" s="122"/>
    </row>
    <row r="490" ht="15" customHeight="1" spans="1:14">
      <c r="A490" s="120" t="s">
        <v>504</v>
      </c>
      <c r="B490" s="119">
        <v>127</v>
      </c>
      <c r="C490" s="119">
        <f>B490-D490</f>
        <v>127</v>
      </c>
      <c r="D490" s="119"/>
      <c r="E490" s="120"/>
      <c r="F490" s="120">
        <f t="shared" si="68"/>
        <v>0</v>
      </c>
      <c r="G490" s="120" t="str">
        <f t="shared" si="72"/>
        <v>    </v>
      </c>
      <c r="H490" s="121" t="str">
        <f t="shared" si="69"/>
        <v> </v>
      </c>
      <c r="I490" s="120"/>
      <c r="J490" s="121" t="str">
        <f t="shared" si="73"/>
        <v>      群众文化</v>
      </c>
      <c r="K490" s="113" t="str">
        <f t="shared" si="70"/>
        <v>  </v>
      </c>
      <c r="N490" s="122"/>
    </row>
    <row r="491" ht="15" customHeight="1" spans="1:14">
      <c r="A491" s="120" t="s">
        <v>505</v>
      </c>
      <c r="B491" s="119"/>
      <c r="C491" s="119"/>
      <c r="D491" s="119"/>
      <c r="E491" s="120"/>
      <c r="F491" s="120">
        <f t="shared" si="68"/>
        <v>0</v>
      </c>
      <c r="G491" s="120" t="str">
        <f t="shared" si="72"/>
        <v>    </v>
      </c>
      <c r="H491" s="121" t="str">
        <f t="shared" si="69"/>
        <v> </v>
      </c>
      <c r="I491" s="120"/>
      <c r="J491" s="121" t="str">
        <f t="shared" si="73"/>
        <v>      文化和旅游交流与合作</v>
      </c>
      <c r="K491" s="113" t="str">
        <f t="shared" si="70"/>
        <v>  </v>
      </c>
      <c r="N491" s="122"/>
    </row>
    <row r="492" ht="15" customHeight="1" spans="1:14">
      <c r="A492" s="120" t="s">
        <v>506</v>
      </c>
      <c r="B492" s="119">
        <v>10</v>
      </c>
      <c r="C492" s="119">
        <f t="shared" ref="C492:C497" si="74">B492-D492</f>
        <v>10</v>
      </c>
      <c r="D492" s="119"/>
      <c r="E492" s="120"/>
      <c r="F492" s="120">
        <f t="shared" si="68"/>
        <v>0</v>
      </c>
      <c r="G492" s="120" t="str">
        <f t="shared" si="72"/>
        <v>    </v>
      </c>
      <c r="H492" s="121" t="str">
        <f t="shared" si="69"/>
        <v> </v>
      </c>
      <c r="I492" s="120"/>
      <c r="J492" s="121" t="str">
        <f t="shared" si="73"/>
        <v>      文化创作与保护</v>
      </c>
      <c r="K492" s="113" t="str">
        <f t="shared" si="70"/>
        <v>  </v>
      </c>
      <c r="N492" s="122"/>
    </row>
    <row r="493" ht="15" customHeight="1" spans="1:14">
      <c r="A493" s="120" t="s">
        <v>507</v>
      </c>
      <c r="B493" s="119">
        <v>6</v>
      </c>
      <c r="C493" s="119">
        <f t="shared" si="74"/>
        <v>6</v>
      </c>
      <c r="D493" s="119"/>
      <c r="E493" s="120"/>
      <c r="F493" s="120">
        <f t="shared" si="68"/>
        <v>0</v>
      </c>
      <c r="G493" s="120" t="str">
        <f t="shared" si="72"/>
        <v>    </v>
      </c>
      <c r="H493" s="121" t="str">
        <f t="shared" si="69"/>
        <v> </v>
      </c>
      <c r="I493" s="120"/>
      <c r="J493" s="121" t="str">
        <f t="shared" si="73"/>
        <v>      文化和旅游市场管理</v>
      </c>
      <c r="K493" s="113" t="str">
        <f t="shared" si="70"/>
        <v>  </v>
      </c>
      <c r="N493" s="122"/>
    </row>
    <row r="494" ht="15" customHeight="1" spans="1:14">
      <c r="A494" s="120" t="s">
        <v>508</v>
      </c>
      <c r="B494" s="119">
        <v>1055</v>
      </c>
      <c r="C494" s="119">
        <f t="shared" si="74"/>
        <v>1055</v>
      </c>
      <c r="D494" s="119"/>
      <c r="E494" s="120"/>
      <c r="F494" s="120">
        <f t="shared" si="68"/>
        <v>0</v>
      </c>
      <c r="G494" s="120" t="str">
        <f t="shared" si="72"/>
        <v>    </v>
      </c>
      <c r="H494" s="121" t="str">
        <f t="shared" si="69"/>
        <v> </v>
      </c>
      <c r="I494" s="120"/>
      <c r="J494" s="121" t="str">
        <f t="shared" si="73"/>
        <v>      旅游宣传</v>
      </c>
      <c r="K494" s="113" t="str">
        <f t="shared" si="70"/>
        <v>  </v>
      </c>
      <c r="N494" s="122"/>
    </row>
    <row r="495" ht="15" customHeight="1" spans="1:14">
      <c r="A495" s="120" t="s">
        <v>509</v>
      </c>
      <c r="B495" s="119">
        <v>3700</v>
      </c>
      <c r="C495" s="119">
        <f t="shared" si="74"/>
        <v>3700</v>
      </c>
      <c r="D495" s="119"/>
      <c r="E495" s="120"/>
      <c r="F495" s="120">
        <f t="shared" si="68"/>
        <v>0</v>
      </c>
      <c r="G495" s="120" t="str">
        <f t="shared" si="72"/>
        <v>    </v>
      </c>
      <c r="H495" s="121" t="str">
        <f t="shared" si="69"/>
        <v> </v>
      </c>
      <c r="I495" s="120"/>
      <c r="J495" s="121" t="str">
        <f t="shared" si="73"/>
        <v>      文化和旅游管理事务</v>
      </c>
      <c r="K495" s="113" t="str">
        <f t="shared" si="70"/>
        <v>  </v>
      </c>
      <c r="N495" s="122"/>
    </row>
    <row r="496" ht="15" customHeight="1" spans="1:14">
      <c r="A496" s="120" t="s">
        <v>510</v>
      </c>
      <c r="B496" s="119">
        <v>281</v>
      </c>
      <c r="C496" s="119">
        <f t="shared" si="74"/>
        <v>177</v>
      </c>
      <c r="D496" s="119">
        <v>104</v>
      </c>
      <c r="E496" s="120"/>
      <c r="F496" s="120">
        <f t="shared" si="68"/>
        <v>104</v>
      </c>
      <c r="G496" s="120" t="str">
        <f t="shared" si="72"/>
        <v>    </v>
      </c>
      <c r="H496" s="121" t="str">
        <f t="shared" si="69"/>
        <v> </v>
      </c>
      <c r="I496" s="120"/>
      <c r="J496" s="121" t="str">
        <f t="shared" si="73"/>
        <v>      其他文化和旅游支出</v>
      </c>
      <c r="K496" s="113" t="str">
        <f t="shared" si="70"/>
        <v>  </v>
      </c>
      <c r="N496" s="122"/>
    </row>
    <row r="497" ht="15" customHeight="1" spans="1:14">
      <c r="A497" s="120" t="s">
        <v>511</v>
      </c>
      <c r="B497" s="119">
        <f>SUM(B498:B504)</f>
        <v>1137</v>
      </c>
      <c r="C497" s="119">
        <f t="shared" si="74"/>
        <v>1137</v>
      </c>
      <c r="D497" s="119"/>
      <c r="E497" s="120"/>
      <c r="F497" s="120">
        <f t="shared" si="68"/>
        <v>0</v>
      </c>
      <c r="G497" s="120" t="str">
        <f t="shared" si="72"/>
        <v>    </v>
      </c>
      <c r="H497" s="121" t="str">
        <f t="shared" si="69"/>
        <v>文</v>
      </c>
      <c r="I497" s="120" t="str">
        <f>A497</f>
        <v>    文物</v>
      </c>
      <c r="J497" s="121"/>
      <c r="K497" s="113" t="str">
        <f t="shared" si="70"/>
        <v/>
      </c>
      <c r="N497" s="122"/>
    </row>
    <row r="498" ht="15" customHeight="1" spans="1:14">
      <c r="A498" s="120" t="s">
        <v>187</v>
      </c>
      <c r="B498" s="119"/>
      <c r="C498" s="119"/>
      <c r="D498" s="119"/>
      <c r="E498" s="120"/>
      <c r="F498" s="120">
        <f t="shared" si="68"/>
        <v>0</v>
      </c>
      <c r="G498" s="120" t="str">
        <f t="shared" si="72"/>
        <v>    </v>
      </c>
      <c r="H498" s="121" t="str">
        <f t="shared" si="69"/>
        <v> </v>
      </c>
      <c r="I498" s="120"/>
      <c r="J498" s="121" t="str">
        <f t="shared" ref="J498:J504" si="75">A498</f>
        <v>      行政运行</v>
      </c>
      <c r="K498" s="113" t="str">
        <f t="shared" si="70"/>
        <v>  </v>
      </c>
      <c r="N498" s="122"/>
    </row>
    <row r="499" ht="15" customHeight="1" spans="1:14">
      <c r="A499" s="120" t="s">
        <v>188</v>
      </c>
      <c r="B499" s="119"/>
      <c r="C499" s="119"/>
      <c r="D499" s="119"/>
      <c r="E499" s="120"/>
      <c r="F499" s="120">
        <f t="shared" si="68"/>
        <v>0</v>
      </c>
      <c r="G499" s="120" t="str">
        <f t="shared" si="72"/>
        <v>    </v>
      </c>
      <c r="H499" s="121" t="str">
        <f t="shared" si="69"/>
        <v> </v>
      </c>
      <c r="I499" s="120"/>
      <c r="J499" s="121" t="str">
        <f t="shared" si="75"/>
        <v>      一般行政管理事务</v>
      </c>
      <c r="K499" s="113" t="str">
        <f t="shared" si="70"/>
        <v>  </v>
      </c>
      <c r="N499" s="122"/>
    </row>
    <row r="500" ht="15" customHeight="1" spans="1:14">
      <c r="A500" s="120" t="s">
        <v>189</v>
      </c>
      <c r="B500" s="119"/>
      <c r="C500" s="119"/>
      <c r="D500" s="119"/>
      <c r="E500" s="120"/>
      <c r="F500" s="120">
        <f t="shared" si="68"/>
        <v>0</v>
      </c>
      <c r="G500" s="120" t="str">
        <f t="shared" si="72"/>
        <v>    </v>
      </c>
      <c r="H500" s="121" t="str">
        <f t="shared" si="69"/>
        <v> </v>
      </c>
      <c r="I500" s="120"/>
      <c r="J500" s="121" t="str">
        <f t="shared" si="75"/>
        <v>      机关服务</v>
      </c>
      <c r="K500" s="113" t="str">
        <f t="shared" si="70"/>
        <v>  </v>
      </c>
      <c r="N500" s="122"/>
    </row>
    <row r="501" ht="15" customHeight="1" spans="1:14">
      <c r="A501" s="120" t="s">
        <v>512</v>
      </c>
      <c r="B501" s="119">
        <v>1137</v>
      </c>
      <c r="C501" s="119">
        <f>B501-D501</f>
        <v>1137</v>
      </c>
      <c r="D501" s="119"/>
      <c r="E501" s="120"/>
      <c r="F501" s="120">
        <f t="shared" si="68"/>
        <v>0</v>
      </c>
      <c r="G501" s="120" t="str">
        <f t="shared" si="72"/>
        <v>    </v>
      </c>
      <c r="H501" s="121" t="str">
        <f t="shared" si="69"/>
        <v> </v>
      </c>
      <c r="I501" s="120"/>
      <c r="J501" s="121" t="str">
        <f t="shared" si="75"/>
        <v>      文物保护</v>
      </c>
      <c r="K501" s="113" t="str">
        <f t="shared" si="70"/>
        <v>  </v>
      </c>
      <c r="N501" s="122"/>
    </row>
    <row r="502" ht="15" customHeight="1" spans="1:14">
      <c r="A502" s="120" t="s">
        <v>513</v>
      </c>
      <c r="B502" s="119"/>
      <c r="C502" s="119"/>
      <c r="D502" s="119"/>
      <c r="E502" s="120"/>
      <c r="F502" s="120">
        <f t="shared" si="68"/>
        <v>0</v>
      </c>
      <c r="G502" s="120" t="str">
        <f t="shared" si="72"/>
        <v>    </v>
      </c>
      <c r="H502" s="121" t="str">
        <f t="shared" si="69"/>
        <v> </v>
      </c>
      <c r="I502" s="120"/>
      <c r="J502" s="121" t="str">
        <f t="shared" si="75"/>
        <v>      博物馆</v>
      </c>
      <c r="K502" s="113" t="str">
        <f t="shared" si="70"/>
        <v>  </v>
      </c>
      <c r="N502" s="122"/>
    </row>
    <row r="503" ht="15" customHeight="1" spans="1:14">
      <c r="A503" s="120" t="s">
        <v>514</v>
      </c>
      <c r="B503" s="119"/>
      <c r="C503" s="119"/>
      <c r="D503" s="119"/>
      <c r="E503" s="120"/>
      <c r="F503" s="120">
        <f t="shared" si="68"/>
        <v>0</v>
      </c>
      <c r="G503" s="120" t="str">
        <f t="shared" si="72"/>
        <v>    </v>
      </c>
      <c r="H503" s="121" t="str">
        <f t="shared" si="69"/>
        <v> </v>
      </c>
      <c r="I503" s="120"/>
      <c r="J503" s="121" t="str">
        <f t="shared" si="75"/>
        <v>      历史名城与古迹</v>
      </c>
      <c r="K503" s="113" t="str">
        <f t="shared" si="70"/>
        <v>  </v>
      </c>
      <c r="N503" s="122"/>
    </row>
    <row r="504" ht="15" customHeight="1" spans="1:14">
      <c r="A504" s="120" t="s">
        <v>515</v>
      </c>
      <c r="B504" s="119"/>
      <c r="C504" s="119"/>
      <c r="D504" s="119"/>
      <c r="E504" s="120"/>
      <c r="F504" s="120">
        <f t="shared" si="68"/>
        <v>0</v>
      </c>
      <c r="G504" s="120" t="str">
        <f t="shared" si="72"/>
        <v>    </v>
      </c>
      <c r="H504" s="121" t="str">
        <f t="shared" si="69"/>
        <v> </v>
      </c>
      <c r="I504" s="120"/>
      <c r="J504" s="121" t="str">
        <f t="shared" si="75"/>
        <v>      其他文物支出</v>
      </c>
      <c r="K504" s="113" t="str">
        <f t="shared" si="70"/>
        <v>  </v>
      </c>
      <c r="N504" s="122"/>
    </row>
    <row r="505" ht="15" customHeight="1" spans="1:14">
      <c r="A505" s="120" t="s">
        <v>516</v>
      </c>
      <c r="B505" s="119">
        <f>SUM(B506:B515)</f>
        <v>390</v>
      </c>
      <c r="C505" s="119">
        <f>B505-D505</f>
        <v>385</v>
      </c>
      <c r="D505" s="119">
        <v>5</v>
      </c>
      <c r="E505" s="120"/>
      <c r="F505" s="120">
        <f t="shared" si="68"/>
        <v>5</v>
      </c>
      <c r="G505" s="120" t="str">
        <f t="shared" si="72"/>
        <v>    </v>
      </c>
      <c r="H505" s="121" t="str">
        <f t="shared" si="69"/>
        <v>体</v>
      </c>
      <c r="I505" s="120" t="str">
        <f>A505</f>
        <v>    体育</v>
      </c>
      <c r="J505" s="121"/>
      <c r="K505" s="113" t="str">
        <f t="shared" si="70"/>
        <v/>
      </c>
      <c r="N505" s="122"/>
    </row>
    <row r="506" ht="15" customHeight="1" spans="1:14">
      <c r="A506" s="120" t="s">
        <v>187</v>
      </c>
      <c r="B506" s="119"/>
      <c r="C506" s="119"/>
      <c r="D506" s="119"/>
      <c r="E506" s="120"/>
      <c r="F506" s="120">
        <f t="shared" si="68"/>
        <v>0</v>
      </c>
      <c r="G506" s="120" t="str">
        <f t="shared" si="72"/>
        <v>    </v>
      </c>
      <c r="H506" s="121" t="str">
        <f t="shared" si="69"/>
        <v> </v>
      </c>
      <c r="I506" s="120"/>
      <c r="J506" s="121" t="str">
        <f t="shared" ref="J506:J515" si="76">A506</f>
        <v>      行政运行</v>
      </c>
      <c r="K506" s="113" t="str">
        <f t="shared" si="70"/>
        <v>  </v>
      </c>
      <c r="N506" s="122"/>
    </row>
    <row r="507" ht="15" customHeight="1" spans="1:14">
      <c r="A507" s="120" t="s">
        <v>188</v>
      </c>
      <c r="B507" s="119"/>
      <c r="C507" s="119"/>
      <c r="D507" s="119"/>
      <c r="E507" s="120"/>
      <c r="F507" s="120">
        <f t="shared" si="68"/>
        <v>0</v>
      </c>
      <c r="G507" s="120" t="str">
        <f t="shared" si="72"/>
        <v>    </v>
      </c>
      <c r="H507" s="121" t="str">
        <f t="shared" si="69"/>
        <v> </v>
      </c>
      <c r="I507" s="120"/>
      <c r="J507" s="121" t="str">
        <f t="shared" si="76"/>
        <v>      一般行政管理事务</v>
      </c>
      <c r="K507" s="113" t="str">
        <f t="shared" si="70"/>
        <v>  </v>
      </c>
      <c r="N507" s="122"/>
    </row>
    <row r="508" ht="15" customHeight="1" spans="1:14">
      <c r="A508" s="120" t="s">
        <v>189</v>
      </c>
      <c r="B508" s="119"/>
      <c r="C508" s="119"/>
      <c r="D508" s="119"/>
      <c r="E508" s="120"/>
      <c r="F508" s="120">
        <f t="shared" si="68"/>
        <v>0</v>
      </c>
      <c r="G508" s="120" t="str">
        <f t="shared" si="72"/>
        <v>    </v>
      </c>
      <c r="H508" s="121" t="str">
        <f t="shared" si="69"/>
        <v> </v>
      </c>
      <c r="I508" s="120"/>
      <c r="J508" s="121" t="str">
        <f t="shared" si="76"/>
        <v>      机关服务</v>
      </c>
      <c r="K508" s="113" t="str">
        <f t="shared" si="70"/>
        <v>  </v>
      </c>
      <c r="N508" s="122"/>
    </row>
    <row r="509" ht="15" customHeight="1" spans="1:14">
      <c r="A509" s="120" t="s">
        <v>517</v>
      </c>
      <c r="B509" s="119"/>
      <c r="C509" s="119"/>
      <c r="D509" s="119"/>
      <c r="E509" s="120"/>
      <c r="F509" s="120">
        <f t="shared" si="68"/>
        <v>0</v>
      </c>
      <c r="G509" s="120" t="str">
        <f t="shared" si="72"/>
        <v>    </v>
      </c>
      <c r="H509" s="121" t="str">
        <f t="shared" si="69"/>
        <v> </v>
      </c>
      <c r="I509" s="120"/>
      <c r="J509" s="121" t="str">
        <f t="shared" si="76"/>
        <v>      运动项目管理</v>
      </c>
      <c r="K509" s="113" t="str">
        <f t="shared" si="70"/>
        <v>  </v>
      </c>
      <c r="N509" s="122"/>
    </row>
    <row r="510" ht="15" customHeight="1" spans="1:14">
      <c r="A510" s="120" t="s">
        <v>518</v>
      </c>
      <c r="B510" s="119">
        <v>118</v>
      </c>
      <c r="C510" s="119">
        <f>B510-D510</f>
        <v>118</v>
      </c>
      <c r="D510" s="119"/>
      <c r="E510" s="120"/>
      <c r="F510" s="120">
        <f t="shared" si="68"/>
        <v>0</v>
      </c>
      <c r="G510" s="120" t="str">
        <f t="shared" si="72"/>
        <v>    </v>
      </c>
      <c r="H510" s="121" t="str">
        <f t="shared" si="69"/>
        <v> </v>
      </c>
      <c r="I510" s="120"/>
      <c r="J510" s="121" t="str">
        <f t="shared" si="76"/>
        <v>      体育竞赛</v>
      </c>
      <c r="K510" s="113" t="str">
        <f t="shared" si="70"/>
        <v>  </v>
      </c>
      <c r="N510" s="122"/>
    </row>
    <row r="511" ht="15" customHeight="1" spans="1:14">
      <c r="A511" s="120" t="s">
        <v>519</v>
      </c>
      <c r="B511" s="119"/>
      <c r="C511" s="119"/>
      <c r="D511" s="119"/>
      <c r="E511" s="120"/>
      <c r="F511" s="120">
        <f t="shared" si="68"/>
        <v>0</v>
      </c>
      <c r="G511" s="120" t="str">
        <f t="shared" si="72"/>
        <v>    </v>
      </c>
      <c r="H511" s="121" t="str">
        <f t="shared" si="69"/>
        <v> </v>
      </c>
      <c r="I511" s="120"/>
      <c r="J511" s="121" t="str">
        <f t="shared" si="76"/>
        <v>      体育训练</v>
      </c>
      <c r="K511" s="113" t="str">
        <f t="shared" si="70"/>
        <v>  </v>
      </c>
      <c r="N511" s="122"/>
    </row>
    <row r="512" ht="15" customHeight="1" spans="1:14">
      <c r="A512" s="120" t="s">
        <v>520</v>
      </c>
      <c r="B512" s="119">
        <v>247</v>
      </c>
      <c r="C512" s="119">
        <f>B512-D512</f>
        <v>242</v>
      </c>
      <c r="D512" s="119">
        <v>5</v>
      </c>
      <c r="E512" s="120"/>
      <c r="F512" s="120">
        <f t="shared" si="68"/>
        <v>5</v>
      </c>
      <c r="G512" s="120" t="str">
        <f t="shared" si="72"/>
        <v>    </v>
      </c>
      <c r="H512" s="121" t="str">
        <f t="shared" si="69"/>
        <v> </v>
      </c>
      <c r="I512" s="120"/>
      <c r="J512" s="121" t="str">
        <f t="shared" si="76"/>
        <v>      体育场馆</v>
      </c>
      <c r="K512" s="113" t="str">
        <f t="shared" si="70"/>
        <v>  </v>
      </c>
      <c r="N512" s="122"/>
    </row>
    <row r="513" ht="15" customHeight="1" spans="1:14">
      <c r="A513" s="120" t="s">
        <v>521</v>
      </c>
      <c r="B513" s="119">
        <v>25</v>
      </c>
      <c r="C513" s="119">
        <f>B513-D513</f>
        <v>25</v>
      </c>
      <c r="D513" s="119"/>
      <c r="E513" s="120"/>
      <c r="F513" s="120">
        <f t="shared" si="68"/>
        <v>0</v>
      </c>
      <c r="G513" s="120" t="str">
        <f t="shared" si="72"/>
        <v>    </v>
      </c>
      <c r="H513" s="121" t="str">
        <f t="shared" si="69"/>
        <v> </v>
      </c>
      <c r="I513" s="120"/>
      <c r="J513" s="121" t="str">
        <f t="shared" si="76"/>
        <v>      群众体育</v>
      </c>
      <c r="K513" s="113" t="str">
        <f t="shared" si="70"/>
        <v>  </v>
      </c>
      <c r="N513" s="122"/>
    </row>
    <row r="514" ht="15" customHeight="1" spans="1:14">
      <c r="A514" s="120" t="s">
        <v>522</v>
      </c>
      <c r="B514" s="119"/>
      <c r="C514" s="119"/>
      <c r="D514" s="119"/>
      <c r="E514" s="120"/>
      <c r="F514" s="120">
        <f t="shared" si="68"/>
        <v>0</v>
      </c>
      <c r="G514" s="120" t="str">
        <f t="shared" si="72"/>
        <v>    </v>
      </c>
      <c r="H514" s="121" t="str">
        <f t="shared" si="69"/>
        <v> </v>
      </c>
      <c r="I514" s="120"/>
      <c r="J514" s="121" t="str">
        <f t="shared" si="76"/>
        <v>      体育交流与合作</v>
      </c>
      <c r="K514" s="113" t="str">
        <f t="shared" si="70"/>
        <v>  </v>
      </c>
      <c r="N514" s="122"/>
    </row>
    <row r="515" ht="15" customHeight="1" spans="1:14">
      <c r="A515" s="120" t="s">
        <v>523</v>
      </c>
      <c r="B515" s="119"/>
      <c r="C515" s="119"/>
      <c r="D515" s="119"/>
      <c r="E515" s="120"/>
      <c r="F515" s="120">
        <f t="shared" si="68"/>
        <v>0</v>
      </c>
      <c r="G515" s="120" t="str">
        <f t="shared" si="72"/>
        <v>    </v>
      </c>
      <c r="H515" s="121" t="str">
        <f t="shared" si="69"/>
        <v> </v>
      </c>
      <c r="I515" s="120"/>
      <c r="J515" s="121" t="str">
        <f t="shared" si="76"/>
        <v>      其他体育支出</v>
      </c>
      <c r="K515" s="113" t="str">
        <f t="shared" si="70"/>
        <v>  </v>
      </c>
      <c r="N515" s="122"/>
    </row>
    <row r="516" ht="15" customHeight="1" spans="1:14">
      <c r="A516" s="120" t="s">
        <v>524</v>
      </c>
      <c r="B516" s="119">
        <f>SUM(B517:B524)</f>
        <v>10</v>
      </c>
      <c r="C516" s="119">
        <f>B516-D516</f>
        <v>10</v>
      </c>
      <c r="D516" s="119"/>
      <c r="E516" s="120"/>
      <c r="F516" s="120">
        <f t="shared" si="68"/>
        <v>0</v>
      </c>
      <c r="G516" s="120" t="str">
        <f t="shared" si="72"/>
        <v>    </v>
      </c>
      <c r="H516" s="121" t="str">
        <f t="shared" si="69"/>
        <v>新</v>
      </c>
      <c r="I516" s="120" t="str">
        <f>A516</f>
        <v>    新闻出版电影</v>
      </c>
      <c r="J516" s="121"/>
      <c r="K516" s="113" t="str">
        <f t="shared" si="70"/>
        <v/>
      </c>
      <c r="N516" s="122"/>
    </row>
    <row r="517" ht="15" customHeight="1" spans="1:14">
      <c r="A517" s="120" t="s">
        <v>187</v>
      </c>
      <c r="B517" s="119"/>
      <c r="C517" s="119"/>
      <c r="D517" s="119"/>
      <c r="E517" s="120"/>
      <c r="F517" s="120">
        <f t="shared" si="68"/>
        <v>0</v>
      </c>
      <c r="G517" s="120" t="str">
        <f t="shared" si="72"/>
        <v>    </v>
      </c>
      <c r="H517" s="121" t="str">
        <f t="shared" si="69"/>
        <v> </v>
      </c>
      <c r="I517" s="120"/>
      <c r="J517" s="121" t="str">
        <f t="shared" ref="J517:J524" si="77">A517</f>
        <v>      行政运行</v>
      </c>
      <c r="K517" s="113" t="str">
        <f t="shared" si="70"/>
        <v>  </v>
      </c>
      <c r="N517" s="122"/>
    </row>
    <row r="518" ht="15" customHeight="1" spans="1:14">
      <c r="A518" s="120" t="s">
        <v>188</v>
      </c>
      <c r="B518" s="119"/>
      <c r="C518" s="119"/>
      <c r="D518" s="119"/>
      <c r="E518" s="120"/>
      <c r="F518" s="120">
        <f t="shared" ref="F518:F581" si="78">B518-C518</f>
        <v>0</v>
      </c>
      <c r="G518" s="120" t="str">
        <f t="shared" si="72"/>
        <v>    </v>
      </c>
      <c r="H518" s="121" t="str">
        <f t="shared" si="69"/>
        <v> </v>
      </c>
      <c r="I518" s="120"/>
      <c r="J518" s="121" t="str">
        <f t="shared" si="77"/>
        <v>      一般行政管理事务</v>
      </c>
      <c r="K518" s="113" t="str">
        <f t="shared" si="70"/>
        <v>  </v>
      </c>
      <c r="N518" s="122"/>
    </row>
    <row r="519" ht="15" customHeight="1" spans="1:14">
      <c r="A519" s="120" t="s">
        <v>189</v>
      </c>
      <c r="B519" s="119"/>
      <c r="C519" s="119"/>
      <c r="D519" s="119"/>
      <c r="E519" s="120"/>
      <c r="F519" s="120">
        <f t="shared" si="78"/>
        <v>0</v>
      </c>
      <c r="G519" s="120" t="str">
        <f t="shared" si="72"/>
        <v>    </v>
      </c>
      <c r="H519" s="121" t="str">
        <f t="shared" si="69"/>
        <v> </v>
      </c>
      <c r="I519" s="120"/>
      <c r="J519" s="121" t="str">
        <f t="shared" si="77"/>
        <v>      机关服务</v>
      </c>
      <c r="K519" s="113" t="str">
        <f t="shared" si="70"/>
        <v>  </v>
      </c>
      <c r="N519" s="122"/>
    </row>
    <row r="520" ht="15" customHeight="1" spans="1:14">
      <c r="A520" s="120" t="s">
        <v>525</v>
      </c>
      <c r="B520" s="119"/>
      <c r="C520" s="119"/>
      <c r="D520" s="119"/>
      <c r="E520" s="120"/>
      <c r="F520" s="120">
        <f t="shared" si="78"/>
        <v>0</v>
      </c>
      <c r="G520" s="120" t="str">
        <f t="shared" si="72"/>
        <v>    </v>
      </c>
      <c r="H520" s="121" t="str">
        <f t="shared" ref="H520:H583" si="79">MID(A520,5,1)</f>
        <v> </v>
      </c>
      <c r="I520" s="120"/>
      <c r="J520" s="121" t="str">
        <f t="shared" si="77"/>
        <v>      新闻通讯</v>
      </c>
      <c r="K520" s="113" t="str">
        <f t="shared" ref="K520:K583" si="80">LEFT(J520,2)</f>
        <v>  </v>
      </c>
      <c r="N520" s="122"/>
    </row>
    <row r="521" ht="15" customHeight="1" spans="1:14">
      <c r="A521" s="120" t="s">
        <v>526</v>
      </c>
      <c r="B521" s="119"/>
      <c r="C521" s="119"/>
      <c r="D521" s="119"/>
      <c r="E521" s="120"/>
      <c r="F521" s="120">
        <f t="shared" si="78"/>
        <v>0</v>
      </c>
      <c r="G521" s="120" t="str">
        <f t="shared" si="72"/>
        <v>    </v>
      </c>
      <c r="H521" s="121" t="str">
        <f t="shared" si="79"/>
        <v> </v>
      </c>
      <c r="I521" s="120"/>
      <c r="J521" s="121" t="str">
        <f t="shared" si="77"/>
        <v>      出版发行</v>
      </c>
      <c r="K521" s="113" t="str">
        <f t="shared" si="80"/>
        <v>  </v>
      </c>
      <c r="N521" s="122"/>
    </row>
    <row r="522" ht="15" customHeight="1" spans="1:14">
      <c r="A522" s="120" t="s">
        <v>527</v>
      </c>
      <c r="B522" s="119"/>
      <c r="C522" s="119"/>
      <c r="D522" s="119"/>
      <c r="E522" s="120"/>
      <c r="F522" s="120">
        <f t="shared" si="78"/>
        <v>0</v>
      </c>
      <c r="G522" s="120" t="str">
        <f t="shared" si="72"/>
        <v>    </v>
      </c>
      <c r="H522" s="121" t="str">
        <f t="shared" si="79"/>
        <v> </v>
      </c>
      <c r="I522" s="120"/>
      <c r="J522" s="121" t="str">
        <f t="shared" si="77"/>
        <v>      版权管理</v>
      </c>
      <c r="K522" s="113" t="str">
        <f t="shared" si="80"/>
        <v>  </v>
      </c>
      <c r="N522" s="122"/>
    </row>
    <row r="523" ht="15" customHeight="1" spans="1:14">
      <c r="A523" s="120" t="s">
        <v>528</v>
      </c>
      <c r="B523" s="119"/>
      <c r="C523" s="119"/>
      <c r="D523" s="119"/>
      <c r="E523" s="120"/>
      <c r="F523" s="120">
        <f t="shared" si="78"/>
        <v>0</v>
      </c>
      <c r="G523" s="120" t="str">
        <f t="shared" si="72"/>
        <v>    </v>
      </c>
      <c r="H523" s="121" t="str">
        <f t="shared" si="79"/>
        <v> </v>
      </c>
      <c r="I523" s="120"/>
      <c r="J523" s="121" t="str">
        <f t="shared" si="77"/>
        <v>      电影</v>
      </c>
      <c r="K523" s="113" t="str">
        <f t="shared" si="80"/>
        <v>  </v>
      </c>
      <c r="N523" s="122"/>
    </row>
    <row r="524" ht="15" customHeight="1" spans="1:14">
      <c r="A524" s="120" t="s">
        <v>529</v>
      </c>
      <c r="B524" s="119">
        <v>10</v>
      </c>
      <c r="C524" s="119">
        <f>B524-D524</f>
        <v>10</v>
      </c>
      <c r="D524" s="119"/>
      <c r="E524" s="120"/>
      <c r="F524" s="120">
        <f t="shared" si="78"/>
        <v>0</v>
      </c>
      <c r="G524" s="120" t="str">
        <f t="shared" si="72"/>
        <v>    </v>
      </c>
      <c r="H524" s="121" t="str">
        <f t="shared" si="79"/>
        <v> </v>
      </c>
      <c r="I524" s="120"/>
      <c r="J524" s="121" t="str">
        <f t="shared" si="77"/>
        <v>      其他新闻出版电影支出</v>
      </c>
      <c r="K524" s="113" t="str">
        <f t="shared" si="80"/>
        <v>  </v>
      </c>
      <c r="N524" s="122"/>
    </row>
    <row r="525" ht="15" customHeight="1" spans="1:14">
      <c r="A525" s="120" t="s">
        <v>530</v>
      </c>
      <c r="B525" s="119">
        <f>SUM(B526:B532)</f>
        <v>563</v>
      </c>
      <c r="C525" s="119">
        <f>B525-D525</f>
        <v>563</v>
      </c>
      <c r="D525" s="119"/>
      <c r="E525" s="120"/>
      <c r="F525" s="120">
        <f t="shared" si="78"/>
        <v>0</v>
      </c>
      <c r="G525" s="120" t="str">
        <f t="shared" si="72"/>
        <v>    </v>
      </c>
      <c r="H525" s="121" t="str">
        <f t="shared" si="79"/>
        <v>广</v>
      </c>
      <c r="I525" s="120" t="str">
        <f>A525</f>
        <v>    广播电视</v>
      </c>
      <c r="J525" s="121"/>
      <c r="K525" s="113" t="str">
        <f t="shared" si="80"/>
        <v/>
      </c>
      <c r="N525" s="122"/>
    </row>
    <row r="526" ht="15" customHeight="1" spans="1:14">
      <c r="A526" s="120" t="s">
        <v>187</v>
      </c>
      <c r="B526" s="119"/>
      <c r="C526" s="119"/>
      <c r="D526" s="119"/>
      <c r="E526" s="120"/>
      <c r="F526" s="120">
        <f t="shared" si="78"/>
        <v>0</v>
      </c>
      <c r="G526" s="120" t="str">
        <f t="shared" ref="G526:G589" si="81">LEFT(A526,4)</f>
        <v>    </v>
      </c>
      <c r="H526" s="121" t="str">
        <f t="shared" si="79"/>
        <v> </v>
      </c>
      <c r="I526" s="120"/>
      <c r="J526" s="121" t="str">
        <f t="shared" ref="J526:J532" si="82">A526</f>
        <v>      行政运行</v>
      </c>
      <c r="K526" s="113" t="str">
        <f t="shared" si="80"/>
        <v>  </v>
      </c>
      <c r="N526" s="122"/>
    </row>
    <row r="527" ht="15" customHeight="1" spans="1:14">
      <c r="A527" s="120" t="s">
        <v>188</v>
      </c>
      <c r="B527" s="119"/>
      <c r="C527" s="119"/>
      <c r="D527" s="119"/>
      <c r="E527" s="120"/>
      <c r="F527" s="120">
        <f t="shared" si="78"/>
        <v>0</v>
      </c>
      <c r="G527" s="120" t="str">
        <f t="shared" si="81"/>
        <v>    </v>
      </c>
      <c r="H527" s="121" t="str">
        <f t="shared" si="79"/>
        <v> </v>
      </c>
      <c r="I527" s="120"/>
      <c r="J527" s="121" t="str">
        <f t="shared" si="82"/>
        <v>      一般行政管理事务</v>
      </c>
      <c r="K527" s="113" t="str">
        <f t="shared" si="80"/>
        <v>  </v>
      </c>
      <c r="N527" s="122"/>
    </row>
    <row r="528" ht="15" customHeight="1" spans="1:14">
      <c r="A528" s="120" t="s">
        <v>189</v>
      </c>
      <c r="B528" s="119">
        <v>235</v>
      </c>
      <c r="C528" s="119">
        <f>B528-D528</f>
        <v>235</v>
      </c>
      <c r="D528" s="119"/>
      <c r="E528" s="120"/>
      <c r="F528" s="120">
        <f t="shared" si="78"/>
        <v>0</v>
      </c>
      <c r="G528" s="120" t="str">
        <f t="shared" si="81"/>
        <v>    </v>
      </c>
      <c r="H528" s="121" t="str">
        <f t="shared" si="79"/>
        <v> </v>
      </c>
      <c r="I528" s="120"/>
      <c r="J528" s="121" t="str">
        <f t="shared" si="82"/>
        <v>      机关服务</v>
      </c>
      <c r="K528" s="113" t="str">
        <f t="shared" si="80"/>
        <v>  </v>
      </c>
      <c r="N528" s="122"/>
    </row>
    <row r="529" ht="15" customHeight="1" spans="1:14">
      <c r="A529" s="120" t="s">
        <v>531</v>
      </c>
      <c r="B529" s="119"/>
      <c r="C529" s="119"/>
      <c r="D529" s="119"/>
      <c r="E529" s="120"/>
      <c r="F529" s="120">
        <f t="shared" si="78"/>
        <v>0</v>
      </c>
      <c r="G529" s="120" t="str">
        <f t="shared" si="81"/>
        <v>    </v>
      </c>
      <c r="H529" s="121" t="str">
        <f t="shared" si="79"/>
        <v> </v>
      </c>
      <c r="I529" s="120"/>
      <c r="J529" s="121" t="str">
        <f t="shared" si="82"/>
        <v>      监测监管</v>
      </c>
      <c r="K529" s="113" t="str">
        <f t="shared" si="80"/>
        <v>  </v>
      </c>
      <c r="N529" s="122"/>
    </row>
    <row r="530" ht="15" customHeight="1" spans="1:14">
      <c r="A530" s="120" t="s">
        <v>532</v>
      </c>
      <c r="B530" s="119"/>
      <c r="C530" s="119"/>
      <c r="D530" s="119"/>
      <c r="E530" s="120"/>
      <c r="F530" s="120">
        <f t="shared" si="78"/>
        <v>0</v>
      </c>
      <c r="G530" s="120" t="str">
        <f t="shared" si="81"/>
        <v>    </v>
      </c>
      <c r="H530" s="121" t="str">
        <f t="shared" si="79"/>
        <v> </v>
      </c>
      <c r="I530" s="120"/>
      <c r="J530" s="121" t="str">
        <f t="shared" si="82"/>
        <v>      传输发射</v>
      </c>
      <c r="K530" s="113" t="str">
        <f t="shared" si="80"/>
        <v>  </v>
      </c>
      <c r="N530" s="122"/>
    </row>
    <row r="531" ht="15" customHeight="1" spans="1:14">
      <c r="A531" s="120" t="s">
        <v>533</v>
      </c>
      <c r="B531" s="119">
        <v>328</v>
      </c>
      <c r="C531" s="119">
        <f>B531-D531</f>
        <v>328</v>
      </c>
      <c r="D531" s="119"/>
      <c r="E531" s="120"/>
      <c r="F531" s="120">
        <f t="shared" si="78"/>
        <v>0</v>
      </c>
      <c r="G531" s="120" t="str">
        <f t="shared" si="81"/>
        <v>    </v>
      </c>
      <c r="H531" s="121" t="str">
        <f t="shared" si="79"/>
        <v> </v>
      </c>
      <c r="I531" s="120"/>
      <c r="J531" s="121" t="str">
        <f t="shared" si="82"/>
        <v>      广播电视事务</v>
      </c>
      <c r="K531" s="113" t="str">
        <f t="shared" si="80"/>
        <v>  </v>
      </c>
      <c r="N531" s="122"/>
    </row>
    <row r="532" ht="15" customHeight="1" spans="1:14">
      <c r="A532" s="120" t="s">
        <v>534</v>
      </c>
      <c r="B532" s="119"/>
      <c r="C532" s="119"/>
      <c r="D532" s="119"/>
      <c r="E532" s="120"/>
      <c r="F532" s="120">
        <f t="shared" si="78"/>
        <v>0</v>
      </c>
      <c r="G532" s="120" t="str">
        <f t="shared" si="81"/>
        <v>    </v>
      </c>
      <c r="H532" s="121" t="str">
        <f t="shared" si="79"/>
        <v> </v>
      </c>
      <c r="I532" s="120"/>
      <c r="J532" s="121" t="str">
        <f t="shared" si="82"/>
        <v>      其他广播电视支出</v>
      </c>
      <c r="K532" s="113" t="str">
        <f t="shared" si="80"/>
        <v>  </v>
      </c>
      <c r="N532" s="122"/>
    </row>
    <row r="533" ht="15" customHeight="1" spans="1:14">
      <c r="A533" s="120" t="s">
        <v>535</v>
      </c>
      <c r="B533" s="119">
        <f>SUM(B534:B536)</f>
        <v>29</v>
      </c>
      <c r="C533" s="119">
        <f>B533-D533</f>
        <v>22</v>
      </c>
      <c r="D533" s="119">
        <v>7</v>
      </c>
      <c r="E533" s="120"/>
      <c r="F533" s="120">
        <f t="shared" si="78"/>
        <v>7</v>
      </c>
      <c r="G533" s="120" t="str">
        <f t="shared" si="81"/>
        <v>    </v>
      </c>
      <c r="H533" s="121" t="str">
        <f t="shared" si="79"/>
        <v>其</v>
      </c>
      <c r="I533" s="120" t="str">
        <f>A533</f>
        <v>    其他文化旅游体育与传媒支出</v>
      </c>
      <c r="J533" s="121"/>
      <c r="K533" s="113" t="str">
        <f t="shared" si="80"/>
        <v/>
      </c>
      <c r="N533" s="122"/>
    </row>
    <row r="534" ht="15" customHeight="1" spans="1:14">
      <c r="A534" s="120" t="s">
        <v>536</v>
      </c>
      <c r="B534" s="119"/>
      <c r="C534" s="119"/>
      <c r="D534" s="119"/>
      <c r="E534" s="120"/>
      <c r="F534" s="120">
        <f t="shared" si="78"/>
        <v>0</v>
      </c>
      <c r="G534" s="120" t="str">
        <f t="shared" si="81"/>
        <v>    </v>
      </c>
      <c r="H534" s="121" t="str">
        <f t="shared" si="79"/>
        <v> </v>
      </c>
      <c r="I534" s="120"/>
      <c r="J534" s="121" t="str">
        <f>A534</f>
        <v>      宣传文化发展专项支出</v>
      </c>
      <c r="K534" s="113" t="str">
        <f t="shared" si="80"/>
        <v>  </v>
      </c>
      <c r="N534" s="122"/>
    </row>
    <row r="535" ht="15" customHeight="1" spans="1:14">
      <c r="A535" s="120" t="s">
        <v>537</v>
      </c>
      <c r="B535" s="119"/>
      <c r="C535" s="119"/>
      <c r="D535" s="119"/>
      <c r="E535" s="120"/>
      <c r="F535" s="120">
        <f t="shared" si="78"/>
        <v>0</v>
      </c>
      <c r="G535" s="120" t="str">
        <f t="shared" si="81"/>
        <v>    </v>
      </c>
      <c r="H535" s="121" t="str">
        <f t="shared" si="79"/>
        <v> </v>
      </c>
      <c r="I535" s="120"/>
      <c r="J535" s="121" t="str">
        <f>A535</f>
        <v>      文化产业发展专项支出</v>
      </c>
      <c r="K535" s="113" t="str">
        <f t="shared" si="80"/>
        <v>  </v>
      </c>
      <c r="N535" s="122"/>
    </row>
    <row r="536" ht="15" customHeight="1" spans="1:14">
      <c r="A536" s="120" t="s">
        <v>538</v>
      </c>
      <c r="B536" s="119">
        <v>29</v>
      </c>
      <c r="C536" s="119">
        <f>B536-D536</f>
        <v>22</v>
      </c>
      <c r="D536" s="119">
        <v>7</v>
      </c>
      <c r="E536" s="120"/>
      <c r="F536" s="120">
        <f t="shared" si="78"/>
        <v>7</v>
      </c>
      <c r="G536" s="120" t="str">
        <f t="shared" si="81"/>
        <v>    </v>
      </c>
      <c r="H536" s="121" t="str">
        <f t="shared" si="79"/>
        <v> </v>
      </c>
      <c r="I536" s="120"/>
      <c r="J536" s="121" t="str">
        <f>A536</f>
        <v>      其他文化旅游体育与传媒支出</v>
      </c>
      <c r="K536" s="113" t="str">
        <f t="shared" si="80"/>
        <v>  </v>
      </c>
      <c r="N536" s="122"/>
    </row>
    <row r="537" ht="15" customHeight="1" spans="1:14">
      <c r="A537" s="120" t="s">
        <v>123</v>
      </c>
      <c r="B537" s="119">
        <f>B538+B557+B565+B567+B580+B590+B599+B606+B614+B623+B629+B632+B635+B638+B641+B644+B648+B653+B662+B665</f>
        <v>34285</v>
      </c>
      <c r="C537" s="119">
        <f>B537-D537</f>
        <v>34036</v>
      </c>
      <c r="D537" s="119">
        <f>D580+D590+D599+D606+D614+D629+D632+D635</f>
        <v>249</v>
      </c>
      <c r="E537" s="120"/>
      <c r="F537" s="120">
        <f t="shared" si="78"/>
        <v>249</v>
      </c>
      <c r="G537" s="120" t="str">
        <f t="shared" si="81"/>
        <v>社会保障</v>
      </c>
      <c r="H537" s="121" t="str">
        <f t="shared" si="79"/>
        <v>和</v>
      </c>
      <c r="I537" s="120" t="str">
        <f>A537</f>
        <v>社会保障和就业支出</v>
      </c>
      <c r="J537" s="121"/>
      <c r="K537" s="113" t="str">
        <f t="shared" si="80"/>
        <v/>
      </c>
      <c r="N537" s="122"/>
    </row>
    <row r="538" ht="15" customHeight="1" spans="1:14">
      <c r="A538" s="120" t="s">
        <v>539</v>
      </c>
      <c r="B538" s="119">
        <f>SUM(B539:B556)</f>
        <v>636</v>
      </c>
      <c r="C538" s="119">
        <f>B538-D538</f>
        <v>636</v>
      </c>
      <c r="D538" s="119"/>
      <c r="E538" s="120"/>
      <c r="F538" s="120">
        <f t="shared" si="78"/>
        <v>0</v>
      </c>
      <c r="G538" s="120" t="str">
        <f t="shared" si="81"/>
        <v>    </v>
      </c>
      <c r="H538" s="121" t="str">
        <f t="shared" si="79"/>
        <v>人</v>
      </c>
      <c r="I538" s="120" t="str">
        <f>A538</f>
        <v>    人力资源和社会保障管理事务</v>
      </c>
      <c r="J538" s="121"/>
      <c r="K538" s="113" t="str">
        <f t="shared" si="80"/>
        <v/>
      </c>
      <c r="N538" s="122"/>
    </row>
    <row r="539" ht="15" customHeight="1" spans="1:14">
      <c r="A539" s="120" t="s">
        <v>187</v>
      </c>
      <c r="B539" s="119">
        <v>102</v>
      </c>
      <c r="C539" s="119">
        <f>B539-D539</f>
        <v>102</v>
      </c>
      <c r="D539" s="119"/>
      <c r="E539" s="120"/>
      <c r="F539" s="120">
        <f t="shared" si="78"/>
        <v>0</v>
      </c>
      <c r="G539" s="120" t="str">
        <f t="shared" si="81"/>
        <v>    </v>
      </c>
      <c r="H539" s="121" t="str">
        <f t="shared" si="79"/>
        <v> </v>
      </c>
      <c r="I539" s="120"/>
      <c r="J539" s="121" t="str">
        <f t="shared" ref="J539:J556" si="83">A539</f>
        <v>      行政运行</v>
      </c>
      <c r="K539" s="113" t="str">
        <f t="shared" si="80"/>
        <v>  </v>
      </c>
      <c r="N539" s="122"/>
    </row>
    <row r="540" ht="15" customHeight="1" spans="1:14">
      <c r="A540" s="120" t="s">
        <v>188</v>
      </c>
      <c r="B540" s="119"/>
      <c r="C540" s="119"/>
      <c r="D540" s="119"/>
      <c r="E540" s="120"/>
      <c r="F540" s="120">
        <f t="shared" si="78"/>
        <v>0</v>
      </c>
      <c r="G540" s="120" t="str">
        <f t="shared" si="81"/>
        <v>    </v>
      </c>
      <c r="H540" s="121" t="str">
        <f t="shared" si="79"/>
        <v> </v>
      </c>
      <c r="I540" s="120"/>
      <c r="J540" s="121" t="str">
        <f t="shared" si="83"/>
        <v>      一般行政管理事务</v>
      </c>
      <c r="K540" s="113" t="str">
        <f t="shared" si="80"/>
        <v>  </v>
      </c>
      <c r="N540" s="122"/>
    </row>
    <row r="541" ht="15" customHeight="1" spans="1:14">
      <c r="A541" s="120" t="s">
        <v>189</v>
      </c>
      <c r="B541" s="119"/>
      <c r="C541" s="119"/>
      <c r="D541" s="119"/>
      <c r="E541" s="120"/>
      <c r="F541" s="120">
        <f t="shared" si="78"/>
        <v>0</v>
      </c>
      <c r="G541" s="120" t="str">
        <f t="shared" si="81"/>
        <v>    </v>
      </c>
      <c r="H541" s="121" t="str">
        <f t="shared" si="79"/>
        <v> </v>
      </c>
      <c r="I541" s="120"/>
      <c r="J541" s="121" t="str">
        <f t="shared" si="83"/>
        <v>      机关服务</v>
      </c>
      <c r="K541" s="113" t="str">
        <f t="shared" si="80"/>
        <v>  </v>
      </c>
      <c r="N541" s="122"/>
    </row>
    <row r="542" ht="15" customHeight="1" spans="1:14">
      <c r="A542" s="120" t="s">
        <v>540</v>
      </c>
      <c r="B542" s="119">
        <v>32</v>
      </c>
      <c r="C542" s="119">
        <f>B542-D542</f>
        <v>32</v>
      </c>
      <c r="D542" s="119"/>
      <c r="E542" s="120"/>
      <c r="F542" s="120">
        <f t="shared" si="78"/>
        <v>0</v>
      </c>
      <c r="G542" s="120" t="str">
        <f t="shared" si="81"/>
        <v>    </v>
      </c>
      <c r="H542" s="121" t="str">
        <f t="shared" si="79"/>
        <v> </v>
      </c>
      <c r="I542" s="120"/>
      <c r="J542" s="121" t="str">
        <f t="shared" si="83"/>
        <v>      综合业务管理</v>
      </c>
      <c r="K542" s="113" t="str">
        <f t="shared" si="80"/>
        <v>  </v>
      </c>
      <c r="N542" s="122"/>
    </row>
    <row r="543" ht="15" customHeight="1" spans="1:14">
      <c r="A543" s="120" t="s">
        <v>541</v>
      </c>
      <c r="B543" s="119">
        <v>2</v>
      </c>
      <c r="C543" s="119">
        <f>B543-D543</f>
        <v>2</v>
      </c>
      <c r="D543" s="119"/>
      <c r="E543" s="120"/>
      <c r="F543" s="120">
        <f t="shared" si="78"/>
        <v>0</v>
      </c>
      <c r="G543" s="120" t="str">
        <f t="shared" si="81"/>
        <v>    </v>
      </c>
      <c r="H543" s="121" t="str">
        <f t="shared" si="79"/>
        <v> </v>
      </c>
      <c r="I543" s="120"/>
      <c r="J543" s="121" t="str">
        <f t="shared" si="83"/>
        <v>      劳动保障监察</v>
      </c>
      <c r="K543" s="113" t="str">
        <f t="shared" si="80"/>
        <v>  </v>
      </c>
      <c r="N543" s="122"/>
    </row>
    <row r="544" ht="15" customHeight="1" spans="1:14">
      <c r="A544" s="120" t="s">
        <v>542</v>
      </c>
      <c r="B544" s="119"/>
      <c r="C544" s="119"/>
      <c r="D544" s="119"/>
      <c r="E544" s="120"/>
      <c r="F544" s="120">
        <f t="shared" si="78"/>
        <v>0</v>
      </c>
      <c r="G544" s="120" t="str">
        <f t="shared" si="81"/>
        <v>    </v>
      </c>
      <c r="H544" s="121" t="str">
        <f t="shared" si="79"/>
        <v> </v>
      </c>
      <c r="I544" s="120"/>
      <c r="J544" s="121" t="str">
        <f t="shared" si="83"/>
        <v>      就业管理事务</v>
      </c>
      <c r="K544" s="113" t="str">
        <f t="shared" si="80"/>
        <v>  </v>
      </c>
      <c r="N544" s="122"/>
    </row>
    <row r="545" ht="15" customHeight="1" spans="1:14">
      <c r="A545" s="120" t="s">
        <v>543</v>
      </c>
      <c r="B545" s="119"/>
      <c r="C545" s="119"/>
      <c r="D545" s="119"/>
      <c r="E545" s="120"/>
      <c r="F545" s="120">
        <f t="shared" si="78"/>
        <v>0</v>
      </c>
      <c r="G545" s="120" t="str">
        <f t="shared" si="81"/>
        <v>    </v>
      </c>
      <c r="H545" s="121" t="str">
        <f t="shared" si="79"/>
        <v> </v>
      </c>
      <c r="I545" s="120"/>
      <c r="J545" s="121" t="str">
        <f t="shared" si="83"/>
        <v>      社会保险业务管理事务</v>
      </c>
      <c r="K545" s="113" t="str">
        <f t="shared" si="80"/>
        <v>  </v>
      </c>
      <c r="N545" s="122"/>
    </row>
    <row r="546" ht="15" customHeight="1" spans="1:14">
      <c r="A546" s="120" t="s">
        <v>227</v>
      </c>
      <c r="B546" s="119"/>
      <c r="C546" s="119"/>
      <c r="D546" s="119"/>
      <c r="E546" s="120"/>
      <c r="F546" s="120">
        <f t="shared" si="78"/>
        <v>0</v>
      </c>
      <c r="G546" s="120" t="str">
        <f t="shared" si="81"/>
        <v>    </v>
      </c>
      <c r="H546" s="121" t="str">
        <f t="shared" si="79"/>
        <v> </v>
      </c>
      <c r="I546" s="120"/>
      <c r="J546" s="121" t="str">
        <f t="shared" si="83"/>
        <v>      信息化建设</v>
      </c>
      <c r="K546" s="113" t="str">
        <f t="shared" si="80"/>
        <v>  </v>
      </c>
      <c r="N546" s="122"/>
    </row>
    <row r="547" ht="15" customHeight="1" spans="1:14">
      <c r="A547" s="120" t="s">
        <v>544</v>
      </c>
      <c r="B547" s="119">
        <v>166</v>
      </c>
      <c r="C547" s="119">
        <f>B547-D547</f>
        <v>166</v>
      </c>
      <c r="D547" s="119"/>
      <c r="E547" s="120"/>
      <c r="F547" s="120">
        <f t="shared" si="78"/>
        <v>0</v>
      </c>
      <c r="G547" s="120" t="str">
        <f t="shared" si="81"/>
        <v>    </v>
      </c>
      <c r="H547" s="121" t="str">
        <f t="shared" si="79"/>
        <v> </v>
      </c>
      <c r="I547" s="120"/>
      <c r="J547" s="121" t="str">
        <f t="shared" si="83"/>
        <v>      社会保险经办机构</v>
      </c>
      <c r="K547" s="113" t="str">
        <f t="shared" si="80"/>
        <v>  </v>
      </c>
      <c r="N547" s="122"/>
    </row>
    <row r="548" ht="15" customHeight="1" spans="1:14">
      <c r="A548" s="120" t="s">
        <v>545</v>
      </c>
      <c r="B548" s="119"/>
      <c r="C548" s="119"/>
      <c r="D548" s="119"/>
      <c r="E548" s="120"/>
      <c r="F548" s="120">
        <f t="shared" si="78"/>
        <v>0</v>
      </c>
      <c r="G548" s="120" t="str">
        <f t="shared" si="81"/>
        <v>    </v>
      </c>
      <c r="H548" s="121" t="str">
        <f t="shared" si="79"/>
        <v> </v>
      </c>
      <c r="I548" s="120"/>
      <c r="J548" s="121" t="str">
        <f t="shared" si="83"/>
        <v>      劳动关系和维权</v>
      </c>
      <c r="K548" s="113" t="str">
        <f t="shared" si="80"/>
        <v>  </v>
      </c>
      <c r="N548" s="122"/>
    </row>
    <row r="549" ht="15" customHeight="1" spans="1:14">
      <c r="A549" s="120" t="s">
        <v>546</v>
      </c>
      <c r="B549" s="119"/>
      <c r="C549" s="119"/>
      <c r="D549" s="119"/>
      <c r="E549" s="120"/>
      <c r="F549" s="120">
        <f t="shared" si="78"/>
        <v>0</v>
      </c>
      <c r="G549" s="120" t="str">
        <f t="shared" si="81"/>
        <v>    </v>
      </c>
      <c r="H549" s="121" t="str">
        <f t="shared" si="79"/>
        <v> </v>
      </c>
      <c r="I549" s="120"/>
      <c r="J549" s="121" t="str">
        <f t="shared" si="83"/>
        <v>      公共就业服务和职业技能鉴定机构</v>
      </c>
      <c r="K549" s="113" t="str">
        <f t="shared" si="80"/>
        <v>  </v>
      </c>
      <c r="N549" s="122"/>
    </row>
    <row r="550" ht="15" customHeight="1" spans="1:14">
      <c r="A550" s="120" t="s">
        <v>547</v>
      </c>
      <c r="B550" s="119"/>
      <c r="C550" s="119"/>
      <c r="D550" s="119"/>
      <c r="E550" s="120"/>
      <c r="F550" s="120">
        <f t="shared" si="78"/>
        <v>0</v>
      </c>
      <c r="G550" s="120" t="str">
        <f t="shared" si="81"/>
        <v>    </v>
      </c>
      <c r="H550" s="121" t="str">
        <f t="shared" si="79"/>
        <v> </v>
      </c>
      <c r="I550" s="120"/>
      <c r="J550" s="121" t="str">
        <f t="shared" si="83"/>
        <v>      劳动人事争议调解仲裁</v>
      </c>
      <c r="K550" s="113" t="str">
        <f t="shared" si="80"/>
        <v>  </v>
      </c>
      <c r="N550" s="122"/>
    </row>
    <row r="551" ht="15" customHeight="1" spans="1:14">
      <c r="A551" s="120" t="s">
        <v>548</v>
      </c>
      <c r="B551" s="119"/>
      <c r="C551" s="119"/>
      <c r="D551" s="119"/>
      <c r="E551" s="120"/>
      <c r="F551" s="120">
        <f t="shared" si="78"/>
        <v>0</v>
      </c>
      <c r="G551" s="120" t="str">
        <f t="shared" si="81"/>
        <v>    </v>
      </c>
      <c r="H551" s="121" t="str">
        <f t="shared" si="79"/>
        <v> </v>
      </c>
      <c r="I551" s="120"/>
      <c r="J551" s="121" t="str">
        <f t="shared" si="83"/>
        <v>      政府特殊津贴</v>
      </c>
      <c r="K551" s="113" t="str">
        <f t="shared" si="80"/>
        <v>  </v>
      </c>
      <c r="N551" s="122"/>
    </row>
    <row r="552" ht="15" customHeight="1" spans="1:14">
      <c r="A552" s="120" t="s">
        <v>549</v>
      </c>
      <c r="B552" s="119"/>
      <c r="C552" s="119"/>
      <c r="D552" s="119"/>
      <c r="E552" s="120"/>
      <c r="F552" s="120">
        <f t="shared" si="78"/>
        <v>0</v>
      </c>
      <c r="G552" s="120" t="str">
        <f t="shared" si="81"/>
        <v>    </v>
      </c>
      <c r="H552" s="121" t="str">
        <f t="shared" si="79"/>
        <v> </v>
      </c>
      <c r="I552" s="120"/>
      <c r="J552" s="121" t="str">
        <f t="shared" si="83"/>
        <v>      资助留学回国人员</v>
      </c>
      <c r="K552" s="113" t="str">
        <f t="shared" si="80"/>
        <v>  </v>
      </c>
      <c r="N552" s="122"/>
    </row>
    <row r="553" ht="15" customHeight="1" spans="1:14">
      <c r="A553" s="120" t="s">
        <v>550</v>
      </c>
      <c r="B553" s="119"/>
      <c r="C553" s="119"/>
      <c r="D553" s="119"/>
      <c r="E553" s="120"/>
      <c r="F553" s="120">
        <f t="shared" si="78"/>
        <v>0</v>
      </c>
      <c r="G553" s="120" t="str">
        <f t="shared" si="81"/>
        <v>    </v>
      </c>
      <c r="H553" s="121" t="str">
        <f t="shared" si="79"/>
        <v> </v>
      </c>
      <c r="I553" s="120"/>
      <c r="J553" s="121" t="str">
        <f t="shared" si="83"/>
        <v>      博士后日常经费</v>
      </c>
      <c r="K553" s="113" t="str">
        <f t="shared" si="80"/>
        <v>  </v>
      </c>
      <c r="N553" s="122"/>
    </row>
    <row r="554" ht="15" customHeight="1" spans="1:14">
      <c r="A554" s="120" t="s">
        <v>551</v>
      </c>
      <c r="B554" s="119"/>
      <c r="C554" s="119"/>
      <c r="D554" s="119"/>
      <c r="E554" s="120"/>
      <c r="F554" s="120">
        <f t="shared" si="78"/>
        <v>0</v>
      </c>
      <c r="G554" s="120" t="str">
        <f t="shared" si="81"/>
        <v>    </v>
      </c>
      <c r="H554" s="121" t="str">
        <f t="shared" si="79"/>
        <v> </v>
      </c>
      <c r="I554" s="120"/>
      <c r="J554" s="121" t="str">
        <f t="shared" si="83"/>
        <v>      引进人才费用</v>
      </c>
      <c r="K554" s="113" t="str">
        <f t="shared" si="80"/>
        <v>  </v>
      </c>
      <c r="N554" s="122"/>
    </row>
    <row r="555" ht="15" customHeight="1" spans="1:14">
      <c r="A555" s="120" t="s">
        <v>196</v>
      </c>
      <c r="B555" s="119">
        <v>334</v>
      </c>
      <c r="C555" s="119">
        <f>B555-D555</f>
        <v>334</v>
      </c>
      <c r="D555" s="119"/>
      <c r="E555" s="120"/>
      <c r="F555" s="120">
        <f t="shared" si="78"/>
        <v>0</v>
      </c>
      <c r="G555" s="120" t="str">
        <f t="shared" si="81"/>
        <v>    </v>
      </c>
      <c r="H555" s="121" t="str">
        <f t="shared" si="79"/>
        <v> </v>
      </c>
      <c r="I555" s="120"/>
      <c r="J555" s="121" t="str">
        <f t="shared" si="83"/>
        <v>      事业运行</v>
      </c>
      <c r="K555" s="113" t="str">
        <f t="shared" si="80"/>
        <v>  </v>
      </c>
      <c r="N555" s="122"/>
    </row>
    <row r="556" ht="15" customHeight="1" spans="1:14">
      <c r="A556" s="120" t="s">
        <v>552</v>
      </c>
      <c r="B556" s="119"/>
      <c r="C556" s="119"/>
      <c r="D556" s="119"/>
      <c r="E556" s="120"/>
      <c r="F556" s="120">
        <f t="shared" si="78"/>
        <v>0</v>
      </c>
      <c r="G556" s="120" t="str">
        <f t="shared" si="81"/>
        <v>    </v>
      </c>
      <c r="H556" s="121" t="str">
        <f t="shared" si="79"/>
        <v> </v>
      </c>
      <c r="I556" s="120"/>
      <c r="J556" s="121" t="str">
        <f t="shared" si="83"/>
        <v>      其他人力资源和社会保障管理事务支出</v>
      </c>
      <c r="K556" s="113" t="str">
        <f t="shared" si="80"/>
        <v>  </v>
      </c>
      <c r="N556" s="122"/>
    </row>
    <row r="557" ht="15" customHeight="1" spans="1:14">
      <c r="A557" s="120" t="s">
        <v>553</v>
      </c>
      <c r="B557" s="119">
        <f>SUM(B558:B564)</f>
        <v>382</v>
      </c>
      <c r="C557" s="119">
        <f>B557-D557</f>
        <v>382</v>
      </c>
      <c r="D557" s="119"/>
      <c r="E557" s="120"/>
      <c r="F557" s="120">
        <f t="shared" si="78"/>
        <v>0</v>
      </c>
      <c r="G557" s="120" t="str">
        <f t="shared" si="81"/>
        <v>    </v>
      </c>
      <c r="H557" s="121" t="str">
        <f t="shared" si="79"/>
        <v>民</v>
      </c>
      <c r="I557" s="120" t="str">
        <f>A557</f>
        <v>    民政管理事务</v>
      </c>
      <c r="J557" s="121"/>
      <c r="K557" s="113" t="str">
        <f t="shared" si="80"/>
        <v/>
      </c>
      <c r="N557" s="122"/>
    </row>
    <row r="558" ht="15" customHeight="1" spans="1:14">
      <c r="A558" s="120" t="s">
        <v>187</v>
      </c>
      <c r="B558" s="119">
        <v>56</v>
      </c>
      <c r="C558" s="119">
        <f>B558-D558</f>
        <v>56</v>
      </c>
      <c r="D558" s="119"/>
      <c r="E558" s="120"/>
      <c r="F558" s="120">
        <f t="shared" si="78"/>
        <v>0</v>
      </c>
      <c r="G558" s="120" t="str">
        <f t="shared" si="81"/>
        <v>    </v>
      </c>
      <c r="H558" s="121" t="str">
        <f t="shared" si="79"/>
        <v> </v>
      </c>
      <c r="I558" s="120"/>
      <c r="J558" s="121" t="str">
        <f t="shared" ref="J558:J564" si="84">A558</f>
        <v>      行政运行</v>
      </c>
      <c r="K558" s="113" t="str">
        <f t="shared" si="80"/>
        <v>  </v>
      </c>
      <c r="N558" s="122"/>
    </row>
    <row r="559" ht="15" customHeight="1" spans="1:14">
      <c r="A559" s="120" t="s">
        <v>188</v>
      </c>
      <c r="B559" s="119">
        <v>7</v>
      </c>
      <c r="C559" s="119">
        <f>B559-D559</f>
        <v>7</v>
      </c>
      <c r="D559" s="119"/>
      <c r="E559" s="120"/>
      <c r="F559" s="120">
        <f t="shared" si="78"/>
        <v>0</v>
      </c>
      <c r="G559" s="120" t="str">
        <f t="shared" si="81"/>
        <v>    </v>
      </c>
      <c r="H559" s="121" t="str">
        <f t="shared" si="79"/>
        <v> </v>
      </c>
      <c r="I559" s="120"/>
      <c r="J559" s="121" t="str">
        <f t="shared" si="84"/>
        <v>      一般行政管理事务</v>
      </c>
      <c r="K559" s="113" t="str">
        <f t="shared" si="80"/>
        <v>  </v>
      </c>
      <c r="N559" s="122"/>
    </row>
    <row r="560" ht="15" customHeight="1" spans="1:14">
      <c r="A560" s="120" t="s">
        <v>189</v>
      </c>
      <c r="B560" s="119"/>
      <c r="C560" s="119"/>
      <c r="D560" s="119"/>
      <c r="E560" s="120"/>
      <c r="F560" s="120">
        <f t="shared" si="78"/>
        <v>0</v>
      </c>
      <c r="G560" s="120" t="str">
        <f t="shared" si="81"/>
        <v>    </v>
      </c>
      <c r="H560" s="121" t="str">
        <f t="shared" si="79"/>
        <v> </v>
      </c>
      <c r="I560" s="120"/>
      <c r="J560" s="121" t="str">
        <f t="shared" si="84"/>
        <v>      机关服务</v>
      </c>
      <c r="K560" s="113" t="str">
        <f t="shared" si="80"/>
        <v>  </v>
      </c>
      <c r="N560" s="122"/>
    </row>
    <row r="561" ht="15" customHeight="1" spans="1:14">
      <c r="A561" s="120" t="s">
        <v>554</v>
      </c>
      <c r="B561" s="119">
        <v>1</v>
      </c>
      <c r="C561" s="119">
        <f>B561-D561</f>
        <v>1</v>
      </c>
      <c r="D561" s="119"/>
      <c r="E561" s="120"/>
      <c r="F561" s="120">
        <f t="shared" si="78"/>
        <v>0</v>
      </c>
      <c r="G561" s="120" t="str">
        <f t="shared" si="81"/>
        <v>    </v>
      </c>
      <c r="H561" s="121" t="str">
        <f t="shared" si="79"/>
        <v> </v>
      </c>
      <c r="I561" s="120"/>
      <c r="J561" s="121" t="str">
        <f t="shared" si="84"/>
        <v>      社会组织管理</v>
      </c>
      <c r="K561" s="113" t="str">
        <f t="shared" si="80"/>
        <v>  </v>
      </c>
      <c r="N561" s="122"/>
    </row>
    <row r="562" ht="15" customHeight="1" spans="1:14">
      <c r="A562" s="120" t="s">
        <v>555</v>
      </c>
      <c r="B562" s="119">
        <v>2</v>
      </c>
      <c r="C562" s="119">
        <f>B562-D562</f>
        <v>2</v>
      </c>
      <c r="D562" s="119"/>
      <c r="E562" s="120"/>
      <c r="F562" s="120">
        <f t="shared" si="78"/>
        <v>0</v>
      </c>
      <c r="G562" s="120" t="str">
        <f t="shared" si="81"/>
        <v>    </v>
      </c>
      <c r="H562" s="121" t="str">
        <f t="shared" si="79"/>
        <v> </v>
      </c>
      <c r="I562" s="120"/>
      <c r="J562" s="121" t="str">
        <f t="shared" si="84"/>
        <v>      老龄事务</v>
      </c>
      <c r="K562" s="113" t="str">
        <f t="shared" si="80"/>
        <v>  </v>
      </c>
      <c r="N562" s="122"/>
    </row>
    <row r="563" ht="15" customHeight="1" spans="1:14">
      <c r="A563" s="120" t="s">
        <v>556</v>
      </c>
      <c r="B563" s="119"/>
      <c r="C563" s="119"/>
      <c r="D563" s="119"/>
      <c r="E563" s="120"/>
      <c r="F563" s="120">
        <f t="shared" si="78"/>
        <v>0</v>
      </c>
      <c r="G563" s="120" t="str">
        <f t="shared" si="81"/>
        <v>    </v>
      </c>
      <c r="H563" s="121" t="str">
        <f t="shared" si="79"/>
        <v> </v>
      </c>
      <c r="I563" s="120"/>
      <c r="J563" s="121" t="str">
        <f t="shared" si="84"/>
        <v>      基层政权建设和社区治理</v>
      </c>
      <c r="K563" s="113" t="str">
        <f t="shared" si="80"/>
        <v>  </v>
      </c>
      <c r="N563" s="122"/>
    </row>
    <row r="564" ht="15" customHeight="1" spans="1:14">
      <c r="A564" s="120" t="s">
        <v>557</v>
      </c>
      <c r="B564" s="119">
        <v>316</v>
      </c>
      <c r="C564" s="119">
        <f>B564-D564</f>
        <v>316</v>
      </c>
      <c r="D564" s="119"/>
      <c r="E564" s="120"/>
      <c r="F564" s="120">
        <f t="shared" si="78"/>
        <v>0</v>
      </c>
      <c r="G564" s="120" t="str">
        <f t="shared" si="81"/>
        <v>    </v>
      </c>
      <c r="H564" s="121" t="str">
        <f t="shared" si="79"/>
        <v> </v>
      </c>
      <c r="I564" s="120"/>
      <c r="J564" s="121" t="str">
        <f t="shared" si="84"/>
        <v>      其他民政管理事务支出</v>
      </c>
      <c r="K564" s="113" t="str">
        <f t="shared" si="80"/>
        <v>  </v>
      </c>
      <c r="N564" s="122"/>
    </row>
    <row r="565" ht="15" customHeight="1" spans="1:14">
      <c r="A565" s="120" t="s">
        <v>558</v>
      </c>
      <c r="B565" s="119"/>
      <c r="C565" s="119"/>
      <c r="D565" s="119"/>
      <c r="E565" s="120"/>
      <c r="F565" s="120">
        <f t="shared" si="78"/>
        <v>0</v>
      </c>
      <c r="G565" s="120" t="str">
        <f t="shared" si="81"/>
        <v>    </v>
      </c>
      <c r="H565" s="121" t="str">
        <f t="shared" si="79"/>
        <v>补</v>
      </c>
      <c r="I565" s="120" t="str">
        <f>A565</f>
        <v>    补充全国社会保障基金</v>
      </c>
      <c r="J565" s="121"/>
      <c r="K565" s="113" t="str">
        <f t="shared" si="80"/>
        <v/>
      </c>
      <c r="N565" s="122"/>
    </row>
    <row r="566" ht="15" customHeight="1" spans="1:14">
      <c r="A566" s="120" t="s">
        <v>559</v>
      </c>
      <c r="B566" s="119"/>
      <c r="C566" s="119"/>
      <c r="D566" s="119"/>
      <c r="E566" s="120"/>
      <c r="F566" s="120">
        <f t="shared" si="78"/>
        <v>0</v>
      </c>
      <c r="G566" s="120" t="str">
        <f t="shared" si="81"/>
        <v>    </v>
      </c>
      <c r="H566" s="121" t="str">
        <f t="shared" si="79"/>
        <v> </v>
      </c>
      <c r="I566" s="120"/>
      <c r="J566" s="121" t="str">
        <f>A566</f>
        <v>      用一般公共预算补充基金</v>
      </c>
      <c r="K566" s="113" t="str">
        <f t="shared" si="80"/>
        <v>  </v>
      </c>
      <c r="N566" s="122"/>
    </row>
    <row r="567" ht="15" customHeight="1" spans="1:14">
      <c r="A567" s="120" t="s">
        <v>560</v>
      </c>
      <c r="B567" s="119">
        <f>SUM(B568:B575)</f>
        <v>23500</v>
      </c>
      <c r="C567" s="119">
        <f t="shared" ref="C567:C573" si="85">B567-D567</f>
        <v>23500</v>
      </c>
      <c r="D567" s="119"/>
      <c r="E567" s="120"/>
      <c r="F567" s="120">
        <f t="shared" si="78"/>
        <v>0</v>
      </c>
      <c r="G567" s="120" t="str">
        <f t="shared" si="81"/>
        <v>    </v>
      </c>
      <c r="H567" s="121" t="str">
        <f t="shared" si="79"/>
        <v>行</v>
      </c>
      <c r="I567" s="120" t="str">
        <f>A567</f>
        <v>    行政事业单位养老支出</v>
      </c>
      <c r="J567" s="121"/>
      <c r="K567" s="113" t="str">
        <f t="shared" si="80"/>
        <v/>
      </c>
      <c r="N567" s="122"/>
    </row>
    <row r="568" ht="15" customHeight="1" spans="1:14">
      <c r="A568" s="120" t="s">
        <v>561</v>
      </c>
      <c r="B568" s="119">
        <v>753</v>
      </c>
      <c r="C568" s="119">
        <f t="shared" si="85"/>
        <v>753</v>
      </c>
      <c r="D568" s="119"/>
      <c r="E568" s="120"/>
      <c r="F568" s="120">
        <f t="shared" si="78"/>
        <v>0</v>
      </c>
      <c r="G568" s="120" t="str">
        <f t="shared" si="81"/>
        <v>    </v>
      </c>
      <c r="H568" s="121" t="str">
        <f t="shared" si="79"/>
        <v> </v>
      </c>
      <c r="I568" s="120"/>
      <c r="J568" s="121" t="str">
        <f t="shared" ref="J568:J575" si="86">A568</f>
        <v>      行政单位离退休</v>
      </c>
      <c r="K568" s="113" t="str">
        <f t="shared" si="80"/>
        <v>  </v>
      </c>
      <c r="N568" s="122"/>
    </row>
    <row r="569" ht="15" customHeight="1" spans="1:14">
      <c r="A569" s="120" t="s">
        <v>562</v>
      </c>
      <c r="B569" s="119">
        <v>1054</v>
      </c>
      <c r="C569" s="119">
        <f t="shared" si="85"/>
        <v>1054</v>
      </c>
      <c r="D569" s="119"/>
      <c r="E569" s="120"/>
      <c r="F569" s="120">
        <f t="shared" si="78"/>
        <v>0</v>
      </c>
      <c r="G569" s="120" t="str">
        <f t="shared" si="81"/>
        <v>    </v>
      </c>
      <c r="H569" s="121" t="str">
        <f t="shared" si="79"/>
        <v> </v>
      </c>
      <c r="I569" s="120"/>
      <c r="J569" s="121" t="str">
        <f t="shared" si="86"/>
        <v>      事业单位离退休</v>
      </c>
      <c r="K569" s="113" t="str">
        <f t="shared" si="80"/>
        <v>  </v>
      </c>
      <c r="N569" s="122"/>
    </row>
    <row r="570" ht="15" customHeight="1" spans="1:14">
      <c r="A570" s="120" t="s">
        <v>563</v>
      </c>
      <c r="B570" s="119">
        <v>347</v>
      </c>
      <c r="C570" s="119">
        <f t="shared" si="85"/>
        <v>347</v>
      </c>
      <c r="D570" s="119"/>
      <c r="E570" s="120"/>
      <c r="F570" s="120">
        <f t="shared" si="78"/>
        <v>0</v>
      </c>
      <c r="G570" s="120" t="str">
        <f t="shared" si="81"/>
        <v>    </v>
      </c>
      <c r="H570" s="121" t="str">
        <f t="shared" si="79"/>
        <v> </v>
      </c>
      <c r="I570" s="120"/>
      <c r="J570" s="121" t="str">
        <f t="shared" si="86"/>
        <v>      离退休人员管理机构</v>
      </c>
      <c r="K570" s="113" t="str">
        <f t="shared" si="80"/>
        <v>  </v>
      </c>
      <c r="N570" s="122"/>
    </row>
    <row r="571" ht="15" customHeight="1" spans="1:14">
      <c r="A571" s="120" t="s">
        <v>564</v>
      </c>
      <c r="B571" s="119">
        <v>4954</v>
      </c>
      <c r="C571" s="119">
        <f t="shared" si="85"/>
        <v>4954</v>
      </c>
      <c r="D571" s="119"/>
      <c r="E571" s="120"/>
      <c r="F571" s="120">
        <f t="shared" si="78"/>
        <v>0</v>
      </c>
      <c r="G571" s="120" t="str">
        <f t="shared" si="81"/>
        <v>    </v>
      </c>
      <c r="H571" s="121" t="str">
        <f t="shared" si="79"/>
        <v> </v>
      </c>
      <c r="I571" s="120"/>
      <c r="J571" s="121" t="str">
        <f t="shared" si="86"/>
        <v>      机关事业单位基本养老保险缴费支出</v>
      </c>
      <c r="K571" s="113" t="str">
        <f t="shared" si="80"/>
        <v>  </v>
      </c>
      <c r="N571" s="122"/>
    </row>
    <row r="572" ht="15" customHeight="1" spans="1:14">
      <c r="A572" s="120" t="s">
        <v>565</v>
      </c>
      <c r="B572" s="119">
        <v>2445</v>
      </c>
      <c r="C572" s="119">
        <f t="shared" si="85"/>
        <v>2445</v>
      </c>
      <c r="D572" s="119"/>
      <c r="E572" s="120"/>
      <c r="F572" s="120">
        <f t="shared" si="78"/>
        <v>0</v>
      </c>
      <c r="G572" s="120" t="str">
        <f t="shared" si="81"/>
        <v>    </v>
      </c>
      <c r="H572" s="121" t="str">
        <f t="shared" si="79"/>
        <v> </v>
      </c>
      <c r="I572" s="120"/>
      <c r="J572" s="121" t="str">
        <f t="shared" si="86"/>
        <v>      机关事业单位职业年金缴费支出</v>
      </c>
      <c r="K572" s="113" t="str">
        <f t="shared" si="80"/>
        <v>  </v>
      </c>
      <c r="N572" s="122"/>
    </row>
    <row r="573" ht="15" customHeight="1" spans="1:14">
      <c r="A573" s="120" t="s">
        <v>566</v>
      </c>
      <c r="B573" s="119">
        <v>13947</v>
      </c>
      <c r="C573" s="119">
        <f t="shared" si="85"/>
        <v>13947</v>
      </c>
      <c r="D573" s="119"/>
      <c r="E573" s="120"/>
      <c r="F573" s="120">
        <f t="shared" si="78"/>
        <v>0</v>
      </c>
      <c r="G573" s="120" t="str">
        <f t="shared" si="81"/>
        <v>    </v>
      </c>
      <c r="H573" s="121" t="str">
        <f t="shared" si="79"/>
        <v> </v>
      </c>
      <c r="I573" s="120"/>
      <c r="J573" s="121" t="str">
        <f t="shared" si="86"/>
        <v>      对机关事业单位基本养老保险基金的补助</v>
      </c>
      <c r="K573" s="113" t="str">
        <f t="shared" si="80"/>
        <v>  </v>
      </c>
      <c r="N573" s="122"/>
    </row>
    <row r="574" ht="15" customHeight="1" spans="1:14">
      <c r="A574" s="120" t="s">
        <v>567</v>
      </c>
      <c r="B574" s="119"/>
      <c r="C574" s="119"/>
      <c r="D574" s="119"/>
      <c r="E574" s="120"/>
      <c r="F574" s="120">
        <f t="shared" si="78"/>
        <v>0</v>
      </c>
      <c r="G574" s="120" t="str">
        <f t="shared" si="81"/>
        <v>    </v>
      </c>
      <c r="H574" s="121" t="str">
        <f t="shared" si="79"/>
        <v> </v>
      </c>
      <c r="I574" s="120"/>
      <c r="J574" s="121" t="str">
        <f t="shared" si="86"/>
        <v>      对机关事业单位职业年金的补助</v>
      </c>
      <c r="K574" s="113" t="str">
        <f t="shared" si="80"/>
        <v>  </v>
      </c>
      <c r="N574" s="122"/>
    </row>
    <row r="575" ht="15" customHeight="1" spans="1:14">
      <c r="A575" s="120" t="s">
        <v>568</v>
      </c>
      <c r="B575" s="119"/>
      <c r="C575" s="119"/>
      <c r="D575" s="119"/>
      <c r="E575" s="120"/>
      <c r="F575" s="120">
        <f t="shared" si="78"/>
        <v>0</v>
      </c>
      <c r="G575" s="120" t="str">
        <f t="shared" si="81"/>
        <v>    </v>
      </c>
      <c r="H575" s="121" t="str">
        <f t="shared" si="79"/>
        <v> </v>
      </c>
      <c r="I575" s="120"/>
      <c r="J575" s="121" t="str">
        <f t="shared" si="86"/>
        <v>      其他行政事业单位养老支出</v>
      </c>
      <c r="K575" s="113" t="str">
        <f t="shared" si="80"/>
        <v>  </v>
      </c>
      <c r="N575" s="122"/>
    </row>
    <row r="576" ht="15" customHeight="1" spans="1:14">
      <c r="A576" s="120" t="s">
        <v>569</v>
      </c>
      <c r="B576" s="119"/>
      <c r="C576" s="119"/>
      <c r="D576" s="119"/>
      <c r="E576" s="120"/>
      <c r="F576" s="120">
        <f t="shared" si="78"/>
        <v>0</v>
      </c>
      <c r="G576" s="120" t="str">
        <f t="shared" si="81"/>
        <v>    </v>
      </c>
      <c r="H576" s="121" t="str">
        <f t="shared" si="79"/>
        <v>企</v>
      </c>
      <c r="I576" s="120" t="str">
        <f>A576</f>
        <v>    企业改革补助</v>
      </c>
      <c r="J576" s="121"/>
      <c r="K576" s="113" t="str">
        <f t="shared" si="80"/>
        <v/>
      </c>
      <c r="N576" s="122"/>
    </row>
    <row r="577" ht="15" customHeight="1" spans="1:14">
      <c r="A577" s="120" t="s">
        <v>570</v>
      </c>
      <c r="B577" s="119"/>
      <c r="C577" s="119"/>
      <c r="D577" s="119"/>
      <c r="E577" s="120"/>
      <c r="F577" s="120">
        <f t="shared" si="78"/>
        <v>0</v>
      </c>
      <c r="G577" s="120" t="str">
        <f t="shared" si="81"/>
        <v>    </v>
      </c>
      <c r="H577" s="121" t="str">
        <f t="shared" si="79"/>
        <v> </v>
      </c>
      <c r="I577" s="120"/>
      <c r="J577" s="121" t="str">
        <f>A577</f>
        <v>      企业关闭破产补助</v>
      </c>
      <c r="K577" s="113" t="str">
        <f t="shared" si="80"/>
        <v>  </v>
      </c>
      <c r="N577" s="122"/>
    </row>
    <row r="578" ht="15" customHeight="1" spans="1:14">
      <c r="A578" s="120" t="s">
        <v>571</v>
      </c>
      <c r="B578" s="119"/>
      <c r="C578" s="119"/>
      <c r="D578" s="119"/>
      <c r="E578" s="120"/>
      <c r="F578" s="120">
        <f t="shared" si="78"/>
        <v>0</v>
      </c>
      <c r="G578" s="120" t="str">
        <f t="shared" si="81"/>
        <v>    </v>
      </c>
      <c r="H578" s="121" t="str">
        <f t="shared" si="79"/>
        <v> </v>
      </c>
      <c r="I578" s="120"/>
      <c r="J578" s="121" t="str">
        <f>A578</f>
        <v>      厂办大集体改革补助</v>
      </c>
      <c r="K578" s="113" t="str">
        <f t="shared" si="80"/>
        <v>  </v>
      </c>
      <c r="N578" s="122"/>
    </row>
    <row r="579" ht="15" customHeight="1" spans="1:14">
      <c r="A579" s="120" t="s">
        <v>572</v>
      </c>
      <c r="B579" s="119"/>
      <c r="C579" s="119"/>
      <c r="D579" s="119"/>
      <c r="E579" s="120"/>
      <c r="F579" s="120">
        <f t="shared" si="78"/>
        <v>0</v>
      </c>
      <c r="G579" s="120" t="str">
        <f t="shared" si="81"/>
        <v>    </v>
      </c>
      <c r="H579" s="121" t="str">
        <f t="shared" si="79"/>
        <v> </v>
      </c>
      <c r="I579" s="120"/>
      <c r="J579" s="121" t="str">
        <f>A579</f>
        <v>      其他企业改革发展补助</v>
      </c>
      <c r="K579" s="113" t="str">
        <f t="shared" si="80"/>
        <v>  </v>
      </c>
      <c r="N579" s="122"/>
    </row>
    <row r="580" ht="15" customHeight="1" spans="1:14">
      <c r="A580" s="120" t="s">
        <v>573</v>
      </c>
      <c r="B580" s="119">
        <f>SUM(B581:B589)</f>
        <v>713</v>
      </c>
      <c r="C580" s="119">
        <f>B580-D580</f>
        <v>669</v>
      </c>
      <c r="D580" s="119">
        <v>44</v>
      </c>
      <c r="E580" s="120"/>
      <c r="F580" s="120">
        <f t="shared" si="78"/>
        <v>44</v>
      </c>
      <c r="G580" s="120" t="str">
        <f t="shared" si="81"/>
        <v>    </v>
      </c>
      <c r="H580" s="121" t="str">
        <f t="shared" si="79"/>
        <v>就</v>
      </c>
      <c r="I580" s="120" t="str">
        <f>A580</f>
        <v>    就业补助</v>
      </c>
      <c r="J580" s="121"/>
      <c r="K580" s="113" t="str">
        <f t="shared" si="80"/>
        <v/>
      </c>
      <c r="N580" s="122"/>
    </row>
    <row r="581" ht="15" customHeight="1" spans="1:14">
      <c r="A581" s="120" t="s">
        <v>574</v>
      </c>
      <c r="B581" s="119"/>
      <c r="C581" s="119"/>
      <c r="D581" s="119"/>
      <c r="E581" s="120"/>
      <c r="F581" s="120">
        <f t="shared" si="78"/>
        <v>0</v>
      </c>
      <c r="G581" s="120" t="str">
        <f t="shared" si="81"/>
        <v>    </v>
      </c>
      <c r="H581" s="121" t="str">
        <f t="shared" si="79"/>
        <v> </v>
      </c>
      <c r="I581" s="120"/>
      <c r="J581" s="121" t="str">
        <f t="shared" ref="J581:J589" si="87">A581</f>
        <v>      就业创业服务补贴</v>
      </c>
      <c r="K581" s="113" t="str">
        <f t="shared" si="80"/>
        <v>  </v>
      </c>
      <c r="N581" s="122"/>
    </row>
    <row r="582" ht="15" customHeight="1" spans="1:14">
      <c r="A582" s="120" t="s">
        <v>575</v>
      </c>
      <c r="B582" s="119"/>
      <c r="C582" s="119"/>
      <c r="D582" s="119"/>
      <c r="E582" s="120"/>
      <c r="F582" s="120">
        <f t="shared" ref="F582:F645" si="88">B582-C582</f>
        <v>0</v>
      </c>
      <c r="G582" s="120" t="str">
        <f t="shared" si="81"/>
        <v>    </v>
      </c>
      <c r="H582" s="121" t="str">
        <f t="shared" si="79"/>
        <v> </v>
      </c>
      <c r="I582" s="120"/>
      <c r="J582" s="121" t="str">
        <f t="shared" si="87"/>
        <v>      职业培训补贴</v>
      </c>
      <c r="K582" s="113" t="str">
        <f t="shared" si="80"/>
        <v>  </v>
      </c>
      <c r="N582" s="122"/>
    </row>
    <row r="583" ht="15" customHeight="1" spans="1:14">
      <c r="A583" s="120" t="s">
        <v>576</v>
      </c>
      <c r="B583" s="119"/>
      <c r="C583" s="119">
        <f t="shared" ref="C582:C616" si="89">B583-D583</f>
        <v>-44</v>
      </c>
      <c r="D583" s="119">
        <v>44</v>
      </c>
      <c r="E583" s="120"/>
      <c r="F583" s="120">
        <f t="shared" si="88"/>
        <v>44</v>
      </c>
      <c r="G583" s="120" t="str">
        <f t="shared" si="81"/>
        <v>    </v>
      </c>
      <c r="H583" s="121" t="str">
        <f t="shared" si="79"/>
        <v> </v>
      </c>
      <c r="I583" s="120"/>
      <c r="J583" s="121" t="str">
        <f t="shared" si="87"/>
        <v>      社会保险补贴</v>
      </c>
      <c r="K583" s="113" t="str">
        <f t="shared" si="80"/>
        <v>  </v>
      </c>
      <c r="N583" s="122"/>
    </row>
    <row r="584" ht="15" customHeight="1" spans="1:14">
      <c r="A584" s="120" t="s">
        <v>577</v>
      </c>
      <c r="B584" s="119"/>
      <c r="C584" s="119"/>
      <c r="D584" s="119"/>
      <c r="E584" s="120"/>
      <c r="F584" s="120">
        <f t="shared" si="88"/>
        <v>0</v>
      </c>
      <c r="G584" s="120" t="str">
        <f t="shared" si="81"/>
        <v>    </v>
      </c>
      <c r="H584" s="121" t="str">
        <f t="shared" ref="H584:H647" si="90">MID(A584,5,1)</f>
        <v> </v>
      </c>
      <c r="I584" s="120"/>
      <c r="J584" s="121" t="str">
        <f t="shared" si="87"/>
        <v>      公益性岗位补贴</v>
      </c>
      <c r="K584" s="113" t="str">
        <f t="shared" ref="K584:K647" si="91">LEFT(J584,2)</f>
        <v>  </v>
      </c>
      <c r="N584" s="122"/>
    </row>
    <row r="585" ht="15" customHeight="1" spans="1:14">
      <c r="A585" s="120" t="s">
        <v>578</v>
      </c>
      <c r="B585" s="119"/>
      <c r="C585" s="119"/>
      <c r="D585" s="119"/>
      <c r="E585" s="120"/>
      <c r="F585" s="120">
        <f t="shared" si="88"/>
        <v>0</v>
      </c>
      <c r="G585" s="120" t="str">
        <f t="shared" si="81"/>
        <v>    </v>
      </c>
      <c r="H585" s="121" t="str">
        <f t="shared" si="90"/>
        <v> </v>
      </c>
      <c r="I585" s="120"/>
      <c r="J585" s="121" t="str">
        <f t="shared" si="87"/>
        <v>      职业技能鉴定补贴</v>
      </c>
      <c r="K585" s="113" t="str">
        <f t="shared" si="91"/>
        <v>  </v>
      </c>
      <c r="N585" s="122"/>
    </row>
    <row r="586" ht="15" customHeight="1" spans="1:14">
      <c r="A586" s="120" t="s">
        <v>579</v>
      </c>
      <c r="B586" s="119">
        <v>110</v>
      </c>
      <c r="C586" s="119">
        <f t="shared" si="89"/>
        <v>110</v>
      </c>
      <c r="D586" s="119"/>
      <c r="E586" s="120"/>
      <c r="F586" s="120">
        <f t="shared" si="88"/>
        <v>0</v>
      </c>
      <c r="G586" s="120" t="str">
        <f t="shared" si="81"/>
        <v>    </v>
      </c>
      <c r="H586" s="121" t="str">
        <f t="shared" si="90"/>
        <v> </v>
      </c>
      <c r="I586" s="120"/>
      <c r="J586" s="121" t="str">
        <f t="shared" si="87"/>
        <v>      就业见习补贴</v>
      </c>
      <c r="K586" s="113" t="str">
        <f t="shared" si="91"/>
        <v>  </v>
      </c>
      <c r="N586" s="122"/>
    </row>
    <row r="587" ht="15" customHeight="1" spans="1:14">
      <c r="A587" s="120" t="s">
        <v>580</v>
      </c>
      <c r="B587" s="119"/>
      <c r="C587" s="119"/>
      <c r="D587" s="119"/>
      <c r="E587" s="120"/>
      <c r="F587" s="120">
        <f t="shared" si="88"/>
        <v>0</v>
      </c>
      <c r="G587" s="120" t="str">
        <f t="shared" si="81"/>
        <v>    </v>
      </c>
      <c r="H587" s="121" t="str">
        <f t="shared" si="90"/>
        <v> </v>
      </c>
      <c r="I587" s="120"/>
      <c r="J587" s="121" t="str">
        <f t="shared" si="87"/>
        <v>      高技能人才培养补助</v>
      </c>
      <c r="K587" s="113" t="str">
        <f t="shared" si="91"/>
        <v>  </v>
      </c>
      <c r="N587" s="122"/>
    </row>
    <row r="588" ht="15" customHeight="1" spans="1:14">
      <c r="A588" s="120" t="s">
        <v>581</v>
      </c>
      <c r="B588" s="119"/>
      <c r="C588" s="119"/>
      <c r="D588" s="119"/>
      <c r="E588" s="120"/>
      <c r="F588" s="120">
        <f t="shared" si="88"/>
        <v>0</v>
      </c>
      <c r="G588" s="120" t="str">
        <f t="shared" si="81"/>
        <v>    </v>
      </c>
      <c r="H588" s="121" t="str">
        <f t="shared" si="90"/>
        <v> </v>
      </c>
      <c r="I588" s="120"/>
      <c r="J588" s="121" t="str">
        <f t="shared" si="87"/>
        <v>      促进创业补贴</v>
      </c>
      <c r="K588" s="113" t="str">
        <f t="shared" si="91"/>
        <v>  </v>
      </c>
      <c r="N588" s="122"/>
    </row>
    <row r="589" ht="15" customHeight="1" spans="1:14">
      <c r="A589" s="120" t="s">
        <v>582</v>
      </c>
      <c r="B589" s="119">
        <v>603</v>
      </c>
      <c r="C589" s="119">
        <f t="shared" si="89"/>
        <v>603</v>
      </c>
      <c r="D589" s="119"/>
      <c r="E589" s="120"/>
      <c r="F589" s="120">
        <f t="shared" si="88"/>
        <v>0</v>
      </c>
      <c r="G589" s="120" t="str">
        <f t="shared" si="81"/>
        <v>    </v>
      </c>
      <c r="H589" s="121" t="str">
        <f t="shared" si="90"/>
        <v> </v>
      </c>
      <c r="I589" s="120"/>
      <c r="J589" s="121" t="str">
        <f t="shared" si="87"/>
        <v>      其他就业补助支出</v>
      </c>
      <c r="K589" s="113" t="str">
        <f t="shared" si="91"/>
        <v>  </v>
      </c>
      <c r="N589" s="122"/>
    </row>
    <row r="590" ht="15" customHeight="1" spans="1:14">
      <c r="A590" s="120" t="s">
        <v>583</v>
      </c>
      <c r="B590" s="119">
        <f>SUM(B591:B598)</f>
        <v>686</v>
      </c>
      <c r="C590" s="119">
        <f t="shared" si="89"/>
        <v>664</v>
      </c>
      <c r="D590" s="119">
        <f>SUM(D591:D598)</f>
        <v>22</v>
      </c>
      <c r="E590" s="120"/>
      <c r="F590" s="120">
        <f t="shared" si="88"/>
        <v>22</v>
      </c>
      <c r="G590" s="120" t="str">
        <f t="shared" ref="G590:G653" si="92">LEFT(A590,4)</f>
        <v>    </v>
      </c>
      <c r="H590" s="121" t="str">
        <f t="shared" si="90"/>
        <v>抚</v>
      </c>
      <c r="I590" s="120" t="str">
        <f>A590</f>
        <v>    抚恤</v>
      </c>
      <c r="J590" s="121"/>
      <c r="K590" s="113" t="str">
        <f t="shared" si="91"/>
        <v/>
      </c>
      <c r="N590" s="122"/>
    </row>
    <row r="591" ht="15" customHeight="1" spans="1:14">
      <c r="A591" s="120" t="s">
        <v>584</v>
      </c>
      <c r="B591" s="119">
        <v>26</v>
      </c>
      <c r="C591" s="119">
        <f t="shared" si="89"/>
        <v>24</v>
      </c>
      <c r="D591" s="119">
        <v>2</v>
      </c>
      <c r="E591" s="120"/>
      <c r="F591" s="120">
        <f t="shared" si="88"/>
        <v>2</v>
      </c>
      <c r="G591" s="120" t="str">
        <f t="shared" si="92"/>
        <v>    </v>
      </c>
      <c r="H591" s="121" t="str">
        <f t="shared" si="90"/>
        <v> </v>
      </c>
      <c r="I591" s="120"/>
      <c r="J591" s="121" t="str">
        <f t="shared" ref="J591:J598" si="93">A591</f>
        <v>      死亡抚恤</v>
      </c>
      <c r="K591" s="113" t="str">
        <f t="shared" si="91"/>
        <v>  </v>
      </c>
      <c r="N591" s="122"/>
    </row>
    <row r="592" ht="15" customHeight="1" spans="1:14">
      <c r="A592" s="120" t="s">
        <v>585</v>
      </c>
      <c r="B592" s="119">
        <v>149</v>
      </c>
      <c r="C592" s="119">
        <f t="shared" si="89"/>
        <v>142</v>
      </c>
      <c r="D592" s="119">
        <v>7</v>
      </c>
      <c r="E592" s="120"/>
      <c r="F592" s="120">
        <f t="shared" si="88"/>
        <v>7</v>
      </c>
      <c r="G592" s="120" t="str">
        <f t="shared" si="92"/>
        <v>    </v>
      </c>
      <c r="H592" s="121" t="str">
        <f t="shared" si="90"/>
        <v> </v>
      </c>
      <c r="I592" s="120"/>
      <c r="J592" s="121" t="str">
        <f t="shared" si="93"/>
        <v>      伤残抚恤</v>
      </c>
      <c r="K592" s="113" t="str">
        <f t="shared" si="91"/>
        <v>  </v>
      </c>
      <c r="N592" s="122"/>
    </row>
    <row r="593" ht="15" customHeight="1" spans="1:14">
      <c r="A593" s="120" t="s">
        <v>586</v>
      </c>
      <c r="B593" s="119">
        <v>150</v>
      </c>
      <c r="C593" s="119">
        <f t="shared" si="89"/>
        <v>149</v>
      </c>
      <c r="D593" s="119">
        <v>1</v>
      </c>
      <c r="E593" s="120"/>
      <c r="F593" s="120">
        <f t="shared" si="88"/>
        <v>1</v>
      </c>
      <c r="G593" s="120" t="str">
        <f t="shared" si="92"/>
        <v>    </v>
      </c>
      <c r="H593" s="121" t="str">
        <f t="shared" si="90"/>
        <v> </v>
      </c>
      <c r="I593" s="120"/>
      <c r="J593" s="121" t="str">
        <f t="shared" si="93"/>
        <v>      在乡复员、退伍军人生活补助</v>
      </c>
      <c r="K593" s="113" t="str">
        <f t="shared" si="91"/>
        <v>  </v>
      </c>
      <c r="N593" s="122"/>
    </row>
    <row r="594" ht="15" customHeight="1" spans="1:14">
      <c r="A594" s="120" t="s">
        <v>587</v>
      </c>
      <c r="B594" s="119">
        <v>183</v>
      </c>
      <c r="C594" s="119">
        <f t="shared" si="89"/>
        <v>180</v>
      </c>
      <c r="D594" s="119">
        <v>3</v>
      </c>
      <c r="E594" s="120"/>
      <c r="F594" s="120">
        <f t="shared" si="88"/>
        <v>3</v>
      </c>
      <c r="G594" s="120" t="str">
        <f t="shared" si="92"/>
        <v>    </v>
      </c>
      <c r="H594" s="121" t="str">
        <f t="shared" si="90"/>
        <v> </v>
      </c>
      <c r="I594" s="120"/>
      <c r="J594" s="121" t="str">
        <f t="shared" si="93"/>
        <v>      义务兵优待</v>
      </c>
      <c r="K594" s="113" t="str">
        <f t="shared" si="91"/>
        <v>  </v>
      </c>
      <c r="N594" s="122"/>
    </row>
    <row r="595" ht="15" customHeight="1" spans="1:14">
      <c r="A595" s="120" t="s">
        <v>588</v>
      </c>
      <c r="B595" s="119">
        <v>139</v>
      </c>
      <c r="C595" s="119">
        <f t="shared" si="89"/>
        <v>132</v>
      </c>
      <c r="D595" s="119">
        <v>7</v>
      </c>
      <c r="E595" s="120"/>
      <c r="F595" s="120">
        <f t="shared" si="88"/>
        <v>7</v>
      </c>
      <c r="G595" s="120" t="str">
        <f t="shared" si="92"/>
        <v>    </v>
      </c>
      <c r="H595" s="121" t="str">
        <f t="shared" si="90"/>
        <v> </v>
      </c>
      <c r="I595" s="120"/>
      <c r="J595" s="121" t="str">
        <f t="shared" si="93"/>
        <v>      农村籍退役士兵老年生活补助</v>
      </c>
      <c r="K595" s="113" t="str">
        <f t="shared" si="91"/>
        <v>  </v>
      </c>
      <c r="N595" s="122"/>
    </row>
    <row r="596" ht="15" customHeight="1" spans="1:14">
      <c r="A596" s="120" t="s">
        <v>589</v>
      </c>
      <c r="B596" s="119">
        <v>32</v>
      </c>
      <c r="C596" s="119">
        <f t="shared" si="89"/>
        <v>32</v>
      </c>
      <c r="D596" s="119"/>
      <c r="E596" s="120"/>
      <c r="F596" s="120">
        <f t="shared" si="88"/>
        <v>0</v>
      </c>
      <c r="G596" s="120" t="str">
        <f t="shared" si="92"/>
        <v>    </v>
      </c>
      <c r="H596" s="121" t="str">
        <f t="shared" si="90"/>
        <v> </v>
      </c>
      <c r="I596" s="120"/>
      <c r="J596" s="121" t="str">
        <f t="shared" si="93"/>
        <v>      光荣院</v>
      </c>
      <c r="K596" s="113" t="str">
        <f t="shared" si="91"/>
        <v>  </v>
      </c>
      <c r="N596" s="122"/>
    </row>
    <row r="597" ht="15" customHeight="1" spans="1:14">
      <c r="A597" s="120" t="s">
        <v>590</v>
      </c>
      <c r="B597" s="119"/>
      <c r="C597" s="119"/>
      <c r="D597" s="119"/>
      <c r="E597" s="120"/>
      <c r="F597" s="120">
        <f t="shared" si="88"/>
        <v>0</v>
      </c>
      <c r="G597" s="120" t="str">
        <f t="shared" si="92"/>
        <v>    </v>
      </c>
      <c r="H597" s="121" t="str">
        <f t="shared" si="90"/>
        <v> </v>
      </c>
      <c r="I597" s="120"/>
      <c r="J597" s="121" t="str">
        <f t="shared" si="93"/>
        <v>      褒扬纪念</v>
      </c>
      <c r="K597" s="113" t="str">
        <f t="shared" si="91"/>
        <v>  </v>
      </c>
      <c r="N597" s="122"/>
    </row>
    <row r="598" ht="15" customHeight="1" spans="1:14">
      <c r="A598" s="120" t="s">
        <v>591</v>
      </c>
      <c r="B598" s="119">
        <v>7</v>
      </c>
      <c r="C598" s="119">
        <f t="shared" si="89"/>
        <v>5</v>
      </c>
      <c r="D598" s="119">
        <v>2</v>
      </c>
      <c r="E598" s="120"/>
      <c r="F598" s="120">
        <f t="shared" si="88"/>
        <v>2</v>
      </c>
      <c r="G598" s="120" t="str">
        <f t="shared" si="92"/>
        <v>    </v>
      </c>
      <c r="H598" s="121" t="str">
        <f t="shared" si="90"/>
        <v> </v>
      </c>
      <c r="I598" s="120"/>
      <c r="J598" s="121" t="str">
        <f t="shared" si="93"/>
        <v>      其他优抚支出</v>
      </c>
      <c r="K598" s="113" t="str">
        <f t="shared" si="91"/>
        <v>  </v>
      </c>
      <c r="N598" s="122"/>
    </row>
    <row r="599" ht="15" customHeight="1" spans="1:14">
      <c r="A599" s="120" t="s">
        <v>592</v>
      </c>
      <c r="B599" s="119">
        <f>SUM(B600:B605)</f>
        <v>125</v>
      </c>
      <c r="C599" s="119">
        <f t="shared" si="89"/>
        <v>92</v>
      </c>
      <c r="D599" s="119">
        <f>SUM(D600:D605)</f>
        <v>33</v>
      </c>
      <c r="E599" s="120"/>
      <c r="F599" s="120">
        <f t="shared" si="88"/>
        <v>33</v>
      </c>
      <c r="G599" s="120" t="str">
        <f t="shared" si="92"/>
        <v>    </v>
      </c>
      <c r="H599" s="121" t="str">
        <f t="shared" si="90"/>
        <v>退</v>
      </c>
      <c r="I599" s="120" t="str">
        <f>A599</f>
        <v>    退役安置</v>
      </c>
      <c r="J599" s="121"/>
      <c r="K599" s="113" t="str">
        <f t="shared" si="91"/>
        <v/>
      </c>
      <c r="N599" s="122"/>
    </row>
    <row r="600" ht="15" customHeight="1" spans="1:14">
      <c r="A600" s="120" t="s">
        <v>593</v>
      </c>
      <c r="B600" s="119">
        <v>68</v>
      </c>
      <c r="C600" s="119">
        <f t="shared" si="89"/>
        <v>59</v>
      </c>
      <c r="D600" s="119">
        <v>9</v>
      </c>
      <c r="E600" s="120"/>
      <c r="F600" s="120">
        <f t="shared" si="88"/>
        <v>9</v>
      </c>
      <c r="G600" s="120" t="str">
        <f t="shared" si="92"/>
        <v>    </v>
      </c>
      <c r="H600" s="121" t="str">
        <f t="shared" si="90"/>
        <v> </v>
      </c>
      <c r="I600" s="120"/>
      <c r="J600" s="121" t="str">
        <f t="shared" ref="J600:J605" si="94">A600</f>
        <v>      退役士兵安置</v>
      </c>
      <c r="K600" s="113" t="str">
        <f t="shared" si="91"/>
        <v>  </v>
      </c>
      <c r="N600" s="122"/>
    </row>
    <row r="601" ht="15" customHeight="1" spans="1:14">
      <c r="A601" s="120" t="s">
        <v>594</v>
      </c>
      <c r="B601" s="119">
        <v>54</v>
      </c>
      <c r="C601" s="119">
        <f t="shared" si="89"/>
        <v>31</v>
      </c>
      <c r="D601" s="119">
        <v>23</v>
      </c>
      <c r="E601" s="120"/>
      <c r="F601" s="120">
        <f t="shared" si="88"/>
        <v>23</v>
      </c>
      <c r="G601" s="120" t="str">
        <f t="shared" si="92"/>
        <v>    </v>
      </c>
      <c r="H601" s="121" t="str">
        <f t="shared" si="90"/>
        <v> </v>
      </c>
      <c r="I601" s="120"/>
      <c r="J601" s="121" t="str">
        <f t="shared" si="94"/>
        <v>      军队移交政府的离退休人员安置</v>
      </c>
      <c r="K601" s="113" t="str">
        <f t="shared" si="91"/>
        <v>  </v>
      </c>
      <c r="N601" s="122"/>
    </row>
    <row r="602" ht="15" customHeight="1" spans="1:14">
      <c r="A602" s="120" t="s">
        <v>595</v>
      </c>
      <c r="B602" s="119"/>
      <c r="C602" s="119"/>
      <c r="D602" s="119"/>
      <c r="E602" s="120"/>
      <c r="F602" s="120">
        <f t="shared" si="88"/>
        <v>0</v>
      </c>
      <c r="G602" s="120" t="str">
        <f t="shared" si="92"/>
        <v>    </v>
      </c>
      <c r="H602" s="121" t="str">
        <f t="shared" si="90"/>
        <v> </v>
      </c>
      <c r="I602" s="120"/>
      <c r="J602" s="121" t="str">
        <f t="shared" si="94"/>
        <v>      军队移交政府离退休干部管理机构</v>
      </c>
      <c r="K602" s="113" t="str">
        <f t="shared" si="91"/>
        <v>  </v>
      </c>
      <c r="N602" s="122"/>
    </row>
    <row r="603" ht="15" customHeight="1" spans="1:14">
      <c r="A603" s="120" t="s">
        <v>596</v>
      </c>
      <c r="B603" s="119">
        <v>1</v>
      </c>
      <c r="C603" s="119"/>
      <c r="D603" s="119">
        <v>1</v>
      </c>
      <c r="E603" s="120"/>
      <c r="F603" s="120">
        <f t="shared" si="88"/>
        <v>1</v>
      </c>
      <c r="G603" s="120" t="str">
        <f t="shared" si="92"/>
        <v>    </v>
      </c>
      <c r="H603" s="121" t="str">
        <f t="shared" si="90"/>
        <v> </v>
      </c>
      <c r="I603" s="120"/>
      <c r="J603" s="121" t="str">
        <f t="shared" si="94"/>
        <v>      退役士兵管理教育</v>
      </c>
      <c r="K603" s="113" t="str">
        <f t="shared" si="91"/>
        <v>  </v>
      </c>
      <c r="N603" s="122"/>
    </row>
    <row r="604" ht="15" customHeight="1" spans="1:14">
      <c r="A604" s="120" t="s">
        <v>597</v>
      </c>
      <c r="B604" s="119">
        <v>2</v>
      </c>
      <c r="C604" s="119">
        <f t="shared" si="89"/>
        <v>2</v>
      </c>
      <c r="D604" s="119"/>
      <c r="E604" s="120"/>
      <c r="F604" s="120">
        <f t="shared" si="88"/>
        <v>0</v>
      </c>
      <c r="G604" s="120" t="str">
        <f t="shared" si="92"/>
        <v>    </v>
      </c>
      <c r="H604" s="121" t="str">
        <f t="shared" si="90"/>
        <v> </v>
      </c>
      <c r="I604" s="120"/>
      <c r="J604" s="121" t="str">
        <f t="shared" si="94"/>
        <v>      军队转业干部安置</v>
      </c>
      <c r="K604" s="113" t="str">
        <f t="shared" si="91"/>
        <v>  </v>
      </c>
      <c r="N604" s="122"/>
    </row>
    <row r="605" ht="15" customHeight="1" spans="1:14">
      <c r="A605" s="120" t="s">
        <v>598</v>
      </c>
      <c r="B605" s="119"/>
      <c r="C605" s="119"/>
      <c r="D605" s="119"/>
      <c r="E605" s="120"/>
      <c r="F605" s="120">
        <f t="shared" si="88"/>
        <v>0</v>
      </c>
      <c r="G605" s="120" t="str">
        <f t="shared" si="92"/>
        <v>    </v>
      </c>
      <c r="H605" s="121" t="str">
        <f t="shared" si="90"/>
        <v> </v>
      </c>
      <c r="I605" s="120"/>
      <c r="J605" s="121" t="str">
        <f t="shared" si="94"/>
        <v>      其他退役安置支出</v>
      </c>
      <c r="K605" s="113" t="str">
        <f t="shared" si="91"/>
        <v>  </v>
      </c>
      <c r="N605" s="122"/>
    </row>
    <row r="606" ht="15" customHeight="1" spans="1:14">
      <c r="A606" s="120" t="s">
        <v>599</v>
      </c>
      <c r="B606" s="119">
        <f>SUM(B607:B613)</f>
        <v>745</v>
      </c>
      <c r="C606" s="119">
        <f t="shared" si="89"/>
        <v>720</v>
      </c>
      <c r="D606" s="119">
        <f>D607+D608</f>
        <v>25</v>
      </c>
      <c r="E606" s="120"/>
      <c r="F606" s="120">
        <f t="shared" si="88"/>
        <v>25</v>
      </c>
      <c r="G606" s="120" t="str">
        <f t="shared" si="92"/>
        <v>    </v>
      </c>
      <c r="H606" s="121" t="str">
        <f t="shared" si="90"/>
        <v>社</v>
      </c>
      <c r="I606" s="120" t="str">
        <f>A606</f>
        <v>    社会福利</v>
      </c>
      <c r="J606" s="121"/>
      <c r="K606" s="113" t="str">
        <f t="shared" si="91"/>
        <v/>
      </c>
      <c r="N606" s="122"/>
    </row>
    <row r="607" ht="15" customHeight="1" spans="1:14">
      <c r="A607" s="120" t="s">
        <v>600</v>
      </c>
      <c r="B607" s="119">
        <v>78</v>
      </c>
      <c r="C607" s="119">
        <f t="shared" si="89"/>
        <v>70</v>
      </c>
      <c r="D607" s="119">
        <v>8</v>
      </c>
      <c r="E607" s="120"/>
      <c r="F607" s="120">
        <f t="shared" si="88"/>
        <v>8</v>
      </c>
      <c r="G607" s="120" t="str">
        <f t="shared" si="92"/>
        <v>    </v>
      </c>
      <c r="H607" s="121" t="str">
        <f t="shared" si="90"/>
        <v> </v>
      </c>
      <c r="I607" s="120"/>
      <c r="J607" s="121" t="str">
        <f t="shared" ref="J607:J613" si="95">A607</f>
        <v>      儿童福利</v>
      </c>
      <c r="K607" s="113" t="str">
        <f t="shared" si="91"/>
        <v>  </v>
      </c>
      <c r="N607" s="122"/>
    </row>
    <row r="608" ht="15" customHeight="1" spans="1:14">
      <c r="A608" s="120" t="s">
        <v>601</v>
      </c>
      <c r="B608" s="119">
        <v>517</v>
      </c>
      <c r="C608" s="119">
        <f t="shared" si="89"/>
        <v>500</v>
      </c>
      <c r="D608" s="119">
        <v>17</v>
      </c>
      <c r="E608" s="120"/>
      <c r="F608" s="120">
        <f t="shared" si="88"/>
        <v>17</v>
      </c>
      <c r="G608" s="120" t="str">
        <f t="shared" si="92"/>
        <v>    </v>
      </c>
      <c r="H608" s="121" t="str">
        <f t="shared" si="90"/>
        <v> </v>
      </c>
      <c r="I608" s="120"/>
      <c r="J608" s="121" t="str">
        <f t="shared" si="95"/>
        <v>      老年福利</v>
      </c>
      <c r="K608" s="113" t="str">
        <f t="shared" si="91"/>
        <v>  </v>
      </c>
      <c r="N608" s="122"/>
    </row>
    <row r="609" ht="15" customHeight="1" spans="1:14">
      <c r="A609" s="120" t="s">
        <v>602</v>
      </c>
      <c r="B609" s="119"/>
      <c r="C609" s="119"/>
      <c r="D609" s="119"/>
      <c r="E609" s="120"/>
      <c r="F609" s="120">
        <f t="shared" si="88"/>
        <v>0</v>
      </c>
      <c r="G609" s="120" t="str">
        <f t="shared" si="92"/>
        <v>    </v>
      </c>
      <c r="H609" s="121" t="str">
        <f t="shared" si="90"/>
        <v> </v>
      </c>
      <c r="I609" s="120"/>
      <c r="J609" s="121" t="str">
        <f t="shared" si="95"/>
        <v>      康复辅具</v>
      </c>
      <c r="K609" s="113" t="str">
        <f t="shared" si="91"/>
        <v>  </v>
      </c>
      <c r="N609" s="122"/>
    </row>
    <row r="610" ht="15" customHeight="1" spans="1:14">
      <c r="A610" s="120" t="s">
        <v>603</v>
      </c>
      <c r="B610" s="119">
        <v>47</v>
      </c>
      <c r="C610" s="119">
        <f t="shared" si="89"/>
        <v>47</v>
      </c>
      <c r="D610" s="119"/>
      <c r="E610" s="120"/>
      <c r="F610" s="120">
        <f t="shared" si="88"/>
        <v>0</v>
      </c>
      <c r="G610" s="120" t="str">
        <f t="shared" si="92"/>
        <v>    </v>
      </c>
      <c r="H610" s="121" t="str">
        <f t="shared" si="90"/>
        <v> </v>
      </c>
      <c r="I610" s="120"/>
      <c r="J610" s="121" t="str">
        <f t="shared" si="95"/>
        <v>      殡葬</v>
      </c>
      <c r="K610" s="113" t="str">
        <f t="shared" si="91"/>
        <v>  </v>
      </c>
      <c r="N610" s="122"/>
    </row>
    <row r="611" ht="15" customHeight="1" spans="1:14">
      <c r="A611" s="120" t="s">
        <v>604</v>
      </c>
      <c r="B611" s="119">
        <v>30</v>
      </c>
      <c r="C611" s="119">
        <f t="shared" si="89"/>
        <v>30</v>
      </c>
      <c r="D611" s="119"/>
      <c r="E611" s="120"/>
      <c r="F611" s="120">
        <f t="shared" si="88"/>
        <v>0</v>
      </c>
      <c r="G611" s="120" t="str">
        <f t="shared" si="92"/>
        <v>    </v>
      </c>
      <c r="H611" s="121" t="str">
        <f t="shared" si="90"/>
        <v> </v>
      </c>
      <c r="I611" s="120"/>
      <c r="J611" s="121" t="str">
        <f t="shared" si="95"/>
        <v>      社会福利事业单位</v>
      </c>
      <c r="K611" s="113" t="str">
        <f t="shared" si="91"/>
        <v>  </v>
      </c>
      <c r="N611" s="122"/>
    </row>
    <row r="612" ht="15" customHeight="1" spans="1:14">
      <c r="A612" s="120" t="s">
        <v>605</v>
      </c>
      <c r="B612" s="119">
        <v>73</v>
      </c>
      <c r="C612" s="119">
        <f t="shared" si="89"/>
        <v>73</v>
      </c>
      <c r="D612" s="119"/>
      <c r="E612" s="120"/>
      <c r="F612" s="120">
        <f t="shared" si="88"/>
        <v>0</v>
      </c>
      <c r="G612" s="120" t="str">
        <f t="shared" si="92"/>
        <v>    </v>
      </c>
      <c r="H612" s="121" t="str">
        <f t="shared" si="90"/>
        <v> </v>
      </c>
      <c r="I612" s="120"/>
      <c r="J612" s="121" t="str">
        <f t="shared" si="95"/>
        <v>      养老服务</v>
      </c>
      <c r="K612" s="113" t="str">
        <f t="shared" si="91"/>
        <v>  </v>
      </c>
      <c r="N612" s="122"/>
    </row>
    <row r="613" ht="15" customHeight="1" spans="1:14">
      <c r="A613" s="120" t="s">
        <v>606</v>
      </c>
      <c r="B613" s="119"/>
      <c r="C613" s="119"/>
      <c r="D613" s="119"/>
      <c r="E613" s="120"/>
      <c r="F613" s="120">
        <f t="shared" si="88"/>
        <v>0</v>
      </c>
      <c r="G613" s="120" t="str">
        <f t="shared" si="92"/>
        <v>    </v>
      </c>
      <c r="H613" s="121" t="str">
        <f t="shared" si="90"/>
        <v> </v>
      </c>
      <c r="I613" s="120"/>
      <c r="J613" s="121" t="str">
        <f t="shared" si="95"/>
        <v>      其他社会福利支出</v>
      </c>
      <c r="K613" s="113" t="str">
        <f t="shared" si="91"/>
        <v>  </v>
      </c>
      <c r="N613" s="122"/>
    </row>
    <row r="614" ht="15" customHeight="1" spans="1:14">
      <c r="A614" s="120" t="s">
        <v>607</v>
      </c>
      <c r="B614" s="119">
        <f>SUM(B615:B622)</f>
        <v>664</v>
      </c>
      <c r="C614" s="119">
        <f t="shared" si="89"/>
        <v>659</v>
      </c>
      <c r="D614" s="119">
        <f>D618</f>
        <v>5</v>
      </c>
      <c r="E614" s="120"/>
      <c r="F614" s="120">
        <f t="shared" si="88"/>
        <v>5</v>
      </c>
      <c r="G614" s="120" t="str">
        <f t="shared" si="92"/>
        <v>    </v>
      </c>
      <c r="H614" s="121" t="str">
        <f t="shared" si="90"/>
        <v>残</v>
      </c>
      <c r="I614" s="120" t="str">
        <f>A614</f>
        <v>    残疾人事业</v>
      </c>
      <c r="J614" s="121"/>
      <c r="K614" s="113" t="str">
        <f t="shared" si="91"/>
        <v/>
      </c>
      <c r="N614" s="122"/>
    </row>
    <row r="615" ht="15" customHeight="1" spans="1:14">
      <c r="A615" s="120" t="s">
        <v>187</v>
      </c>
      <c r="B615" s="119">
        <v>48</v>
      </c>
      <c r="C615" s="119">
        <f t="shared" si="89"/>
        <v>48</v>
      </c>
      <c r="D615" s="119"/>
      <c r="E615" s="120"/>
      <c r="F615" s="120">
        <f t="shared" si="88"/>
        <v>0</v>
      </c>
      <c r="G615" s="120" t="str">
        <f t="shared" si="92"/>
        <v>    </v>
      </c>
      <c r="H615" s="121" t="str">
        <f t="shared" si="90"/>
        <v> </v>
      </c>
      <c r="I615" s="120"/>
      <c r="J615" s="121" t="str">
        <f t="shared" ref="J615:J622" si="96">A615</f>
        <v>      行政运行</v>
      </c>
      <c r="K615" s="113" t="str">
        <f t="shared" si="91"/>
        <v>  </v>
      </c>
      <c r="N615" s="122"/>
    </row>
    <row r="616" ht="15" customHeight="1" spans="1:14">
      <c r="A616" s="120" t="s">
        <v>188</v>
      </c>
      <c r="B616" s="119"/>
      <c r="C616" s="119"/>
      <c r="D616" s="119"/>
      <c r="E616" s="120"/>
      <c r="F616" s="120">
        <f t="shared" si="88"/>
        <v>0</v>
      </c>
      <c r="G616" s="120" t="str">
        <f t="shared" si="92"/>
        <v>    </v>
      </c>
      <c r="H616" s="121" t="str">
        <f t="shared" si="90"/>
        <v> </v>
      </c>
      <c r="I616" s="120"/>
      <c r="J616" s="121" t="str">
        <f t="shared" si="96"/>
        <v>      一般行政管理事务</v>
      </c>
      <c r="K616" s="113" t="str">
        <f t="shared" si="91"/>
        <v>  </v>
      </c>
      <c r="N616" s="122"/>
    </row>
    <row r="617" ht="15" customHeight="1" spans="1:14">
      <c r="A617" s="120" t="s">
        <v>189</v>
      </c>
      <c r="B617" s="119"/>
      <c r="C617" s="119"/>
      <c r="D617" s="119"/>
      <c r="E617" s="120"/>
      <c r="F617" s="120">
        <f t="shared" si="88"/>
        <v>0</v>
      </c>
      <c r="G617" s="120" t="str">
        <f t="shared" si="92"/>
        <v>    </v>
      </c>
      <c r="H617" s="121" t="str">
        <f t="shared" si="90"/>
        <v> </v>
      </c>
      <c r="I617" s="120"/>
      <c r="J617" s="121" t="str">
        <f t="shared" si="96"/>
        <v>      机关服务</v>
      </c>
      <c r="K617" s="113" t="str">
        <f t="shared" si="91"/>
        <v>  </v>
      </c>
      <c r="N617" s="122"/>
    </row>
    <row r="618" ht="15" customHeight="1" spans="1:14">
      <c r="A618" s="120" t="s">
        <v>608</v>
      </c>
      <c r="B618" s="119">
        <v>44</v>
      </c>
      <c r="C618" s="119">
        <f t="shared" ref="C617:C680" si="97">B618-D618</f>
        <v>39</v>
      </c>
      <c r="D618" s="119">
        <v>5</v>
      </c>
      <c r="E618" s="120"/>
      <c r="F618" s="120">
        <f t="shared" si="88"/>
        <v>5</v>
      </c>
      <c r="G618" s="120" t="str">
        <f t="shared" si="92"/>
        <v>    </v>
      </c>
      <c r="H618" s="121" t="str">
        <f t="shared" si="90"/>
        <v> </v>
      </c>
      <c r="I618" s="120"/>
      <c r="J618" s="121" t="str">
        <f t="shared" si="96"/>
        <v>      残疾人康复</v>
      </c>
      <c r="K618" s="113" t="str">
        <f t="shared" si="91"/>
        <v>  </v>
      </c>
      <c r="N618" s="122"/>
    </row>
    <row r="619" ht="15" customHeight="1" spans="1:14">
      <c r="A619" s="120" t="s">
        <v>609</v>
      </c>
      <c r="B619" s="119"/>
      <c r="C619" s="119"/>
      <c r="D619" s="119"/>
      <c r="E619" s="120"/>
      <c r="F619" s="120">
        <f t="shared" si="88"/>
        <v>0</v>
      </c>
      <c r="G619" s="120" t="str">
        <f t="shared" si="92"/>
        <v>    </v>
      </c>
      <c r="H619" s="121" t="str">
        <f t="shared" si="90"/>
        <v> </v>
      </c>
      <c r="I619" s="120"/>
      <c r="J619" s="121" t="str">
        <f t="shared" si="96"/>
        <v>      残疾人就业</v>
      </c>
      <c r="K619" s="113" t="str">
        <f t="shared" si="91"/>
        <v>  </v>
      </c>
      <c r="N619" s="122"/>
    </row>
    <row r="620" ht="15" customHeight="1" spans="1:14">
      <c r="A620" s="120" t="s">
        <v>610</v>
      </c>
      <c r="B620" s="119"/>
      <c r="C620" s="119"/>
      <c r="D620" s="119"/>
      <c r="E620" s="120"/>
      <c r="F620" s="120">
        <f t="shared" si="88"/>
        <v>0</v>
      </c>
      <c r="G620" s="120" t="str">
        <f t="shared" si="92"/>
        <v>    </v>
      </c>
      <c r="H620" s="121" t="str">
        <f t="shared" si="90"/>
        <v> </v>
      </c>
      <c r="I620" s="120"/>
      <c r="J620" s="121" t="str">
        <f t="shared" si="96"/>
        <v>      残疾人体育</v>
      </c>
      <c r="K620" s="113" t="str">
        <f t="shared" si="91"/>
        <v>  </v>
      </c>
      <c r="N620" s="122"/>
    </row>
    <row r="621" ht="15" customHeight="1" spans="1:14">
      <c r="A621" s="120" t="s">
        <v>611</v>
      </c>
      <c r="B621" s="119">
        <v>462</v>
      </c>
      <c r="C621" s="119">
        <f t="shared" si="97"/>
        <v>462</v>
      </c>
      <c r="D621" s="119"/>
      <c r="E621" s="120"/>
      <c r="F621" s="120">
        <f t="shared" si="88"/>
        <v>0</v>
      </c>
      <c r="G621" s="120" t="str">
        <f t="shared" si="92"/>
        <v>    </v>
      </c>
      <c r="H621" s="121" t="str">
        <f t="shared" si="90"/>
        <v> </v>
      </c>
      <c r="I621" s="120"/>
      <c r="J621" s="121" t="str">
        <f t="shared" si="96"/>
        <v>      残疾人生活和护理补贴</v>
      </c>
      <c r="K621" s="113" t="str">
        <f t="shared" si="91"/>
        <v>  </v>
      </c>
      <c r="N621" s="122"/>
    </row>
    <row r="622" ht="15" customHeight="1" spans="1:14">
      <c r="A622" s="120" t="s">
        <v>612</v>
      </c>
      <c r="B622" s="119">
        <v>110</v>
      </c>
      <c r="C622" s="119">
        <f t="shared" si="97"/>
        <v>110</v>
      </c>
      <c r="D622" s="119"/>
      <c r="E622" s="120"/>
      <c r="F622" s="120">
        <f t="shared" si="88"/>
        <v>0</v>
      </c>
      <c r="G622" s="120" t="str">
        <f t="shared" si="92"/>
        <v>    </v>
      </c>
      <c r="H622" s="121" t="str">
        <f t="shared" si="90"/>
        <v> </v>
      </c>
      <c r="I622" s="120"/>
      <c r="J622" s="121" t="str">
        <f t="shared" si="96"/>
        <v>      其他残疾人事业支出</v>
      </c>
      <c r="K622" s="113" t="str">
        <f t="shared" si="91"/>
        <v>  </v>
      </c>
      <c r="N622" s="122"/>
    </row>
    <row r="623" ht="15" customHeight="1" spans="1:14">
      <c r="A623" s="120" t="s">
        <v>613</v>
      </c>
      <c r="B623" s="119">
        <f>SUM(B624:B628)</f>
        <v>46</v>
      </c>
      <c r="C623" s="119">
        <f t="shared" si="97"/>
        <v>46</v>
      </c>
      <c r="D623" s="119"/>
      <c r="E623" s="120"/>
      <c r="F623" s="120">
        <f t="shared" si="88"/>
        <v>0</v>
      </c>
      <c r="G623" s="120" t="str">
        <f t="shared" si="92"/>
        <v>    </v>
      </c>
      <c r="H623" s="121" t="str">
        <f t="shared" si="90"/>
        <v>红</v>
      </c>
      <c r="I623" s="120" t="str">
        <f>A623</f>
        <v>    红十字事业</v>
      </c>
      <c r="J623" s="121"/>
      <c r="K623" s="113" t="str">
        <f t="shared" si="91"/>
        <v/>
      </c>
      <c r="N623" s="122"/>
    </row>
    <row r="624" ht="15" customHeight="1" spans="1:14">
      <c r="A624" s="120" t="s">
        <v>187</v>
      </c>
      <c r="B624" s="119">
        <v>32</v>
      </c>
      <c r="C624" s="119">
        <f t="shared" si="97"/>
        <v>32</v>
      </c>
      <c r="D624" s="119"/>
      <c r="E624" s="120"/>
      <c r="F624" s="120">
        <f t="shared" si="88"/>
        <v>0</v>
      </c>
      <c r="G624" s="120" t="str">
        <f t="shared" si="92"/>
        <v>    </v>
      </c>
      <c r="H624" s="121" t="str">
        <f t="shared" si="90"/>
        <v> </v>
      </c>
      <c r="I624" s="120"/>
      <c r="J624" s="121" t="str">
        <f>A624</f>
        <v>      行政运行</v>
      </c>
      <c r="K624" s="113" t="str">
        <f t="shared" si="91"/>
        <v>  </v>
      </c>
      <c r="N624" s="122"/>
    </row>
    <row r="625" ht="15" customHeight="1" spans="1:14">
      <c r="A625" s="120" t="s">
        <v>188</v>
      </c>
      <c r="B625" s="119"/>
      <c r="C625" s="119"/>
      <c r="D625" s="119"/>
      <c r="E625" s="120"/>
      <c r="F625" s="120">
        <f t="shared" si="88"/>
        <v>0</v>
      </c>
      <c r="G625" s="120" t="str">
        <f t="shared" si="92"/>
        <v>    </v>
      </c>
      <c r="H625" s="121" t="str">
        <f t="shared" si="90"/>
        <v> </v>
      </c>
      <c r="I625" s="120"/>
      <c r="J625" s="121" t="str">
        <f>A625</f>
        <v>      一般行政管理事务</v>
      </c>
      <c r="K625" s="113" t="str">
        <f t="shared" si="91"/>
        <v>  </v>
      </c>
      <c r="N625" s="122"/>
    </row>
    <row r="626" ht="15" customHeight="1" spans="1:14">
      <c r="A626" s="120" t="s">
        <v>189</v>
      </c>
      <c r="B626" s="119"/>
      <c r="C626" s="119"/>
      <c r="D626" s="119"/>
      <c r="E626" s="120"/>
      <c r="F626" s="120">
        <f t="shared" si="88"/>
        <v>0</v>
      </c>
      <c r="G626" s="120" t="str">
        <f t="shared" si="92"/>
        <v>    </v>
      </c>
      <c r="H626" s="121" t="str">
        <f t="shared" si="90"/>
        <v> </v>
      </c>
      <c r="I626" s="120"/>
      <c r="J626" s="121" t="str">
        <f>A626</f>
        <v>      机关服务</v>
      </c>
      <c r="K626" s="113" t="str">
        <f t="shared" si="91"/>
        <v>  </v>
      </c>
      <c r="N626" s="122"/>
    </row>
    <row r="627" ht="15" customHeight="1" spans="1:14">
      <c r="A627" s="120" t="s">
        <v>196</v>
      </c>
      <c r="B627" s="119"/>
      <c r="C627" s="119"/>
      <c r="D627" s="119"/>
      <c r="E627" s="120"/>
      <c r="F627" s="120">
        <f t="shared" si="88"/>
        <v>0</v>
      </c>
      <c r="G627" s="120" t="str">
        <f t="shared" si="92"/>
        <v>    </v>
      </c>
      <c r="H627" s="121" t="str">
        <f t="shared" si="90"/>
        <v> </v>
      </c>
      <c r="I627" s="120"/>
      <c r="J627" s="121" t="str">
        <f>A627</f>
        <v>      事业运行</v>
      </c>
      <c r="K627" s="113" t="str">
        <f t="shared" si="91"/>
        <v>  </v>
      </c>
      <c r="N627" s="122"/>
    </row>
    <row r="628" ht="15" customHeight="1" spans="1:14">
      <c r="A628" s="120" t="s">
        <v>614</v>
      </c>
      <c r="B628" s="119">
        <v>14</v>
      </c>
      <c r="C628" s="119">
        <f t="shared" si="97"/>
        <v>14</v>
      </c>
      <c r="D628" s="119"/>
      <c r="E628" s="120"/>
      <c r="F628" s="120">
        <f t="shared" si="88"/>
        <v>0</v>
      </c>
      <c r="G628" s="120" t="str">
        <f t="shared" si="92"/>
        <v>    </v>
      </c>
      <c r="H628" s="121" t="str">
        <f t="shared" si="90"/>
        <v> </v>
      </c>
      <c r="I628" s="120"/>
      <c r="J628" s="121" t="str">
        <f>A628</f>
        <v>      其他红十字事业支出</v>
      </c>
      <c r="K628" s="113" t="str">
        <f t="shared" si="91"/>
        <v>  </v>
      </c>
      <c r="N628" s="122"/>
    </row>
    <row r="629" ht="15" customHeight="1" spans="1:14">
      <c r="A629" s="120" t="s">
        <v>615</v>
      </c>
      <c r="B629" s="119">
        <f>SUM(B630:B631)</f>
        <v>1883</v>
      </c>
      <c r="C629" s="119">
        <f t="shared" si="97"/>
        <v>1787</v>
      </c>
      <c r="D629" s="119">
        <f>D630+D631</f>
        <v>96</v>
      </c>
      <c r="E629" s="120"/>
      <c r="F629" s="120">
        <f t="shared" si="88"/>
        <v>96</v>
      </c>
      <c r="G629" s="120" t="str">
        <f t="shared" si="92"/>
        <v>    </v>
      </c>
      <c r="H629" s="121" t="str">
        <f t="shared" si="90"/>
        <v>最</v>
      </c>
      <c r="I629" s="120" t="str">
        <f>A629</f>
        <v>    最低生活保障</v>
      </c>
      <c r="J629" s="121"/>
      <c r="K629" s="113" t="str">
        <f t="shared" si="91"/>
        <v/>
      </c>
      <c r="N629" s="122"/>
    </row>
    <row r="630" ht="15" customHeight="1" spans="1:14">
      <c r="A630" s="120" t="s">
        <v>616</v>
      </c>
      <c r="B630" s="119">
        <v>242</v>
      </c>
      <c r="C630" s="119">
        <f t="shared" si="97"/>
        <v>200</v>
      </c>
      <c r="D630" s="119">
        <v>42</v>
      </c>
      <c r="E630" s="120"/>
      <c r="F630" s="120">
        <f t="shared" si="88"/>
        <v>42</v>
      </c>
      <c r="G630" s="120" t="str">
        <f t="shared" si="92"/>
        <v>    </v>
      </c>
      <c r="H630" s="121" t="str">
        <f t="shared" si="90"/>
        <v> </v>
      </c>
      <c r="I630" s="120"/>
      <c r="J630" s="121" t="str">
        <f>A630</f>
        <v>      城市最低生活保障金支出</v>
      </c>
      <c r="K630" s="113" t="str">
        <f t="shared" si="91"/>
        <v>  </v>
      </c>
      <c r="N630" s="122"/>
    </row>
    <row r="631" ht="15" customHeight="1" spans="1:14">
      <c r="A631" s="120" t="s">
        <v>617</v>
      </c>
      <c r="B631" s="119">
        <v>1641</v>
      </c>
      <c r="C631" s="119">
        <f t="shared" si="97"/>
        <v>1587</v>
      </c>
      <c r="D631" s="119">
        <v>54</v>
      </c>
      <c r="E631" s="120"/>
      <c r="F631" s="120">
        <f t="shared" si="88"/>
        <v>54</v>
      </c>
      <c r="G631" s="120" t="str">
        <f t="shared" si="92"/>
        <v>    </v>
      </c>
      <c r="H631" s="121" t="str">
        <f t="shared" si="90"/>
        <v> </v>
      </c>
      <c r="I631" s="120"/>
      <c r="J631" s="121" t="str">
        <f>A631</f>
        <v>      农村最低生活保障金支出</v>
      </c>
      <c r="K631" s="113" t="str">
        <f t="shared" si="91"/>
        <v>  </v>
      </c>
      <c r="N631" s="122"/>
    </row>
    <row r="632" ht="15" customHeight="1" spans="1:14">
      <c r="A632" s="120" t="s">
        <v>618</v>
      </c>
      <c r="B632" s="119">
        <f>SUM(B633:B634)</f>
        <v>300</v>
      </c>
      <c r="C632" s="119">
        <f t="shared" si="97"/>
        <v>295</v>
      </c>
      <c r="D632" s="119">
        <v>5</v>
      </c>
      <c r="E632" s="120"/>
      <c r="F632" s="120">
        <f t="shared" si="88"/>
        <v>5</v>
      </c>
      <c r="G632" s="120" t="str">
        <f t="shared" si="92"/>
        <v>    </v>
      </c>
      <c r="H632" s="121" t="str">
        <f t="shared" si="90"/>
        <v>临</v>
      </c>
      <c r="I632" s="120" t="str">
        <f>A632</f>
        <v>    临时救助</v>
      </c>
      <c r="J632" s="121"/>
      <c r="K632" s="113" t="str">
        <f t="shared" si="91"/>
        <v/>
      </c>
      <c r="N632" s="122"/>
    </row>
    <row r="633" ht="15" customHeight="1" spans="1:14">
      <c r="A633" s="120" t="s">
        <v>619</v>
      </c>
      <c r="B633" s="119">
        <v>300</v>
      </c>
      <c r="C633" s="119">
        <f t="shared" si="97"/>
        <v>300</v>
      </c>
      <c r="D633" s="119"/>
      <c r="E633" s="120"/>
      <c r="F633" s="120">
        <f t="shared" si="88"/>
        <v>0</v>
      </c>
      <c r="G633" s="120" t="str">
        <f t="shared" si="92"/>
        <v>    </v>
      </c>
      <c r="H633" s="121" t="str">
        <f t="shared" si="90"/>
        <v> </v>
      </c>
      <c r="I633" s="120"/>
      <c r="J633" s="121" t="str">
        <f>A633</f>
        <v>      临时救助支出</v>
      </c>
      <c r="K633" s="113" t="str">
        <f t="shared" si="91"/>
        <v>  </v>
      </c>
      <c r="N633" s="122"/>
    </row>
    <row r="634" ht="15" customHeight="1" spans="1:14">
      <c r="A634" s="120" t="s">
        <v>620</v>
      </c>
      <c r="B634" s="119"/>
      <c r="C634" s="119">
        <f t="shared" si="97"/>
        <v>-5</v>
      </c>
      <c r="D634" s="119">
        <v>5</v>
      </c>
      <c r="E634" s="120"/>
      <c r="F634" s="120">
        <f t="shared" si="88"/>
        <v>5</v>
      </c>
      <c r="G634" s="120" t="str">
        <f t="shared" si="92"/>
        <v>    </v>
      </c>
      <c r="H634" s="121" t="str">
        <f t="shared" si="90"/>
        <v> </v>
      </c>
      <c r="I634" s="120"/>
      <c r="J634" s="121" t="str">
        <f>A634</f>
        <v>      流浪乞讨人员救助支出</v>
      </c>
      <c r="K634" s="113" t="str">
        <f t="shared" si="91"/>
        <v>  </v>
      </c>
      <c r="N634" s="122"/>
    </row>
    <row r="635" ht="15" customHeight="1" spans="1:14">
      <c r="A635" s="120" t="s">
        <v>621</v>
      </c>
      <c r="B635" s="119">
        <f>SUM(B637+B636)</f>
        <v>487</v>
      </c>
      <c r="C635" s="119">
        <f t="shared" si="97"/>
        <v>468</v>
      </c>
      <c r="D635" s="119">
        <v>19</v>
      </c>
      <c r="E635" s="120"/>
      <c r="F635" s="120">
        <f t="shared" si="88"/>
        <v>19</v>
      </c>
      <c r="G635" s="120" t="str">
        <f t="shared" si="92"/>
        <v>    </v>
      </c>
      <c r="H635" s="121" t="str">
        <f t="shared" si="90"/>
        <v>特</v>
      </c>
      <c r="I635" s="120" t="str">
        <f>A635</f>
        <v>    特困人员救助供养</v>
      </c>
      <c r="J635" s="121"/>
      <c r="K635" s="113" t="str">
        <f t="shared" si="91"/>
        <v/>
      </c>
      <c r="N635" s="122"/>
    </row>
    <row r="636" ht="15" customHeight="1" spans="1:14">
      <c r="A636" s="120" t="s">
        <v>622</v>
      </c>
      <c r="B636" s="119">
        <v>13</v>
      </c>
      <c r="C636" s="119">
        <f t="shared" si="97"/>
        <v>13</v>
      </c>
      <c r="D636" s="119"/>
      <c r="E636" s="120"/>
      <c r="F636" s="120">
        <f t="shared" si="88"/>
        <v>0</v>
      </c>
      <c r="G636" s="120" t="str">
        <f t="shared" si="92"/>
        <v>    </v>
      </c>
      <c r="H636" s="121" t="str">
        <f t="shared" si="90"/>
        <v> </v>
      </c>
      <c r="I636" s="120"/>
      <c r="J636" s="121" t="str">
        <f>A636</f>
        <v>      城市特困人员救助供养支出</v>
      </c>
      <c r="K636" s="113" t="str">
        <f t="shared" si="91"/>
        <v>  </v>
      </c>
      <c r="N636" s="122"/>
    </row>
    <row r="637" ht="15" customHeight="1" spans="1:14">
      <c r="A637" s="120" t="s">
        <v>623</v>
      </c>
      <c r="B637" s="119">
        <v>474</v>
      </c>
      <c r="C637" s="119">
        <f t="shared" si="97"/>
        <v>455</v>
      </c>
      <c r="D637" s="119">
        <v>19</v>
      </c>
      <c r="E637" s="120"/>
      <c r="F637" s="120">
        <f t="shared" si="88"/>
        <v>19</v>
      </c>
      <c r="G637" s="120" t="str">
        <f t="shared" si="92"/>
        <v>    </v>
      </c>
      <c r="H637" s="121" t="str">
        <f t="shared" si="90"/>
        <v> </v>
      </c>
      <c r="I637" s="120"/>
      <c r="J637" s="121" t="str">
        <f>A637</f>
        <v>      农村特困人员救助供养支出</v>
      </c>
      <c r="K637" s="113" t="str">
        <f t="shared" si="91"/>
        <v>  </v>
      </c>
      <c r="N637" s="122"/>
    </row>
    <row r="638" ht="15" customHeight="1" spans="1:14">
      <c r="A638" s="120" t="s">
        <v>624</v>
      </c>
      <c r="B638" s="119"/>
      <c r="C638" s="119"/>
      <c r="D638" s="119"/>
      <c r="E638" s="120"/>
      <c r="F638" s="120">
        <f t="shared" si="88"/>
        <v>0</v>
      </c>
      <c r="G638" s="120" t="str">
        <f t="shared" si="92"/>
        <v>    </v>
      </c>
      <c r="H638" s="121" t="str">
        <f t="shared" si="90"/>
        <v>补</v>
      </c>
      <c r="I638" s="120" t="str">
        <f>A638</f>
        <v>    补充道路交通事故社会救助基金</v>
      </c>
      <c r="J638" s="121"/>
      <c r="K638" s="113" t="str">
        <f t="shared" si="91"/>
        <v/>
      </c>
      <c r="N638" s="122"/>
    </row>
    <row r="639" ht="15" customHeight="1" spans="1:14">
      <c r="A639" s="120" t="s">
        <v>625</v>
      </c>
      <c r="B639" s="119"/>
      <c r="C639" s="119"/>
      <c r="D639" s="119"/>
      <c r="E639" s="120"/>
      <c r="F639" s="120">
        <f t="shared" si="88"/>
        <v>0</v>
      </c>
      <c r="G639" s="120" t="str">
        <f t="shared" si="92"/>
        <v>    </v>
      </c>
      <c r="H639" s="121" t="str">
        <f t="shared" si="90"/>
        <v> </v>
      </c>
      <c r="I639" s="120"/>
      <c r="J639" s="121" t="str">
        <f>A639</f>
        <v>      对道路交通事故社会救助基金的补助</v>
      </c>
      <c r="K639" s="113" t="str">
        <f t="shared" si="91"/>
        <v>  </v>
      </c>
      <c r="N639" s="122"/>
    </row>
    <row r="640" ht="15" customHeight="1" spans="1:14">
      <c r="A640" s="120" t="s">
        <v>626</v>
      </c>
      <c r="B640" s="119"/>
      <c r="C640" s="119"/>
      <c r="D640" s="119"/>
      <c r="E640" s="120"/>
      <c r="F640" s="120">
        <f t="shared" si="88"/>
        <v>0</v>
      </c>
      <c r="G640" s="120" t="str">
        <f t="shared" si="92"/>
        <v>    </v>
      </c>
      <c r="H640" s="121" t="str">
        <f t="shared" si="90"/>
        <v> </v>
      </c>
      <c r="I640" s="120"/>
      <c r="J640" s="121" t="str">
        <f>A640</f>
        <v>      交强险罚款收入补助基金支出</v>
      </c>
      <c r="K640" s="113" t="str">
        <f t="shared" si="91"/>
        <v>  </v>
      </c>
      <c r="N640" s="122"/>
    </row>
    <row r="641" ht="15" customHeight="1" spans="1:14">
      <c r="A641" s="120" t="s">
        <v>627</v>
      </c>
      <c r="B641" s="119"/>
      <c r="C641" s="119"/>
      <c r="D641" s="119"/>
      <c r="E641" s="120"/>
      <c r="F641" s="120">
        <f t="shared" si="88"/>
        <v>0</v>
      </c>
      <c r="G641" s="120" t="str">
        <f t="shared" si="92"/>
        <v>    </v>
      </c>
      <c r="H641" s="121" t="str">
        <f t="shared" si="90"/>
        <v>其</v>
      </c>
      <c r="I641" s="120" t="str">
        <f>A641</f>
        <v>    其他生活救助</v>
      </c>
      <c r="J641" s="121"/>
      <c r="K641" s="113" t="str">
        <f t="shared" si="91"/>
        <v/>
      </c>
      <c r="N641" s="122"/>
    </row>
    <row r="642" ht="15" customHeight="1" spans="1:14">
      <c r="A642" s="120" t="s">
        <v>628</v>
      </c>
      <c r="B642" s="119"/>
      <c r="C642" s="119"/>
      <c r="D642" s="119"/>
      <c r="E642" s="120"/>
      <c r="F642" s="120">
        <f t="shared" si="88"/>
        <v>0</v>
      </c>
      <c r="G642" s="120" t="str">
        <f t="shared" si="92"/>
        <v>    </v>
      </c>
      <c r="H642" s="121" t="str">
        <f t="shared" si="90"/>
        <v> </v>
      </c>
      <c r="I642" s="120"/>
      <c r="J642" s="121" t="str">
        <f>A642</f>
        <v>      其他城市生活救助</v>
      </c>
      <c r="K642" s="113" t="str">
        <f t="shared" si="91"/>
        <v>  </v>
      </c>
      <c r="N642" s="122"/>
    </row>
    <row r="643" ht="15" customHeight="1" spans="1:14">
      <c r="A643" s="120" t="s">
        <v>629</v>
      </c>
      <c r="B643" s="119"/>
      <c r="C643" s="119"/>
      <c r="D643" s="119"/>
      <c r="E643" s="120"/>
      <c r="F643" s="120">
        <f t="shared" si="88"/>
        <v>0</v>
      </c>
      <c r="G643" s="120" t="str">
        <f t="shared" si="92"/>
        <v>    </v>
      </c>
      <c r="H643" s="121" t="str">
        <f t="shared" si="90"/>
        <v> </v>
      </c>
      <c r="I643" s="120"/>
      <c r="J643" s="121" t="str">
        <f>A643</f>
        <v>      其他农村生活救助</v>
      </c>
      <c r="K643" s="113" t="str">
        <f t="shared" si="91"/>
        <v>  </v>
      </c>
      <c r="N643" s="122"/>
    </row>
    <row r="644" ht="15" customHeight="1" spans="1:14">
      <c r="A644" s="120" t="s">
        <v>630</v>
      </c>
      <c r="B644" s="119">
        <f>SUM(B645:B647)</f>
        <v>3342</v>
      </c>
      <c r="C644" s="119">
        <f t="shared" si="97"/>
        <v>3342</v>
      </c>
      <c r="D644" s="119"/>
      <c r="E644" s="120"/>
      <c r="F644" s="120">
        <f t="shared" si="88"/>
        <v>0</v>
      </c>
      <c r="G644" s="120" t="str">
        <f t="shared" si="92"/>
        <v>    </v>
      </c>
      <c r="H644" s="121" t="str">
        <f t="shared" si="90"/>
        <v>财</v>
      </c>
      <c r="I644" s="120" t="str">
        <f>A644</f>
        <v>    财政对基本养老保险基金的补助</v>
      </c>
      <c r="J644" s="121"/>
      <c r="K644" s="113" t="str">
        <f t="shared" si="91"/>
        <v/>
      </c>
      <c r="N644" s="122"/>
    </row>
    <row r="645" ht="15" customHeight="1" spans="1:14">
      <c r="A645" s="120" t="s">
        <v>631</v>
      </c>
      <c r="B645" s="119">
        <v>120</v>
      </c>
      <c r="C645" s="119">
        <f t="shared" si="97"/>
        <v>120</v>
      </c>
      <c r="D645" s="119"/>
      <c r="E645" s="120"/>
      <c r="F645" s="120">
        <f t="shared" si="88"/>
        <v>0</v>
      </c>
      <c r="G645" s="120" t="str">
        <f t="shared" si="92"/>
        <v>    </v>
      </c>
      <c r="H645" s="121" t="str">
        <f t="shared" si="90"/>
        <v> </v>
      </c>
      <c r="I645" s="120"/>
      <c r="J645" s="121" t="str">
        <f>A645</f>
        <v>      财政对企业职工基本养老保险基金的补助</v>
      </c>
      <c r="K645" s="113" t="str">
        <f t="shared" si="91"/>
        <v>  </v>
      </c>
      <c r="N645" s="122"/>
    </row>
    <row r="646" ht="15" customHeight="1" spans="1:14">
      <c r="A646" s="120" t="s">
        <v>632</v>
      </c>
      <c r="B646" s="119">
        <v>3222</v>
      </c>
      <c r="C646" s="119">
        <f t="shared" si="97"/>
        <v>3222</v>
      </c>
      <c r="D646" s="119"/>
      <c r="E646" s="120"/>
      <c r="F646" s="120">
        <f t="shared" ref="F646:F709" si="98">B646-C646</f>
        <v>0</v>
      </c>
      <c r="G646" s="120" t="str">
        <f t="shared" si="92"/>
        <v>    </v>
      </c>
      <c r="H646" s="121" t="str">
        <f t="shared" si="90"/>
        <v> </v>
      </c>
      <c r="I646" s="120"/>
      <c r="J646" s="121" t="str">
        <f>A646</f>
        <v>      财政对城乡居民基本养老保险基金的补助</v>
      </c>
      <c r="K646" s="113" t="str">
        <f t="shared" si="91"/>
        <v>  </v>
      </c>
      <c r="N646" s="122"/>
    </row>
    <row r="647" ht="15" customHeight="1" spans="1:14">
      <c r="A647" s="120" t="s">
        <v>633</v>
      </c>
      <c r="B647" s="119"/>
      <c r="C647" s="119"/>
      <c r="D647" s="119"/>
      <c r="E647" s="120"/>
      <c r="F647" s="120">
        <f t="shared" si="98"/>
        <v>0</v>
      </c>
      <c r="G647" s="120" t="str">
        <f t="shared" si="92"/>
        <v>    </v>
      </c>
      <c r="H647" s="121" t="str">
        <f t="shared" si="90"/>
        <v> </v>
      </c>
      <c r="I647" s="120"/>
      <c r="J647" s="121" t="str">
        <f>A647</f>
        <v>      财政对其他基本养老保险基金的补助</v>
      </c>
      <c r="K647" s="113" t="str">
        <f t="shared" si="91"/>
        <v>  </v>
      </c>
      <c r="N647" s="122"/>
    </row>
    <row r="648" ht="15" customHeight="1" spans="1:14">
      <c r="A648" s="120" t="s">
        <v>634</v>
      </c>
      <c r="B648" s="119">
        <f>SUM(B649:B652)</f>
        <v>242</v>
      </c>
      <c r="C648" s="119">
        <f t="shared" si="97"/>
        <v>242</v>
      </c>
      <c r="D648" s="119"/>
      <c r="E648" s="120"/>
      <c r="F648" s="120">
        <f t="shared" si="98"/>
        <v>0</v>
      </c>
      <c r="G648" s="120" t="str">
        <f t="shared" si="92"/>
        <v>    </v>
      </c>
      <c r="H648" s="121" t="str">
        <f>MID(A648,5,1)</f>
        <v>财</v>
      </c>
      <c r="I648" s="120" t="str">
        <f>A648</f>
        <v>    财政对其他社会保险基金的补助</v>
      </c>
      <c r="J648" s="121"/>
      <c r="K648" s="113" t="str">
        <f>LEFT(J648,2)</f>
        <v/>
      </c>
      <c r="N648" s="122"/>
    </row>
    <row r="649" ht="15" customHeight="1" spans="1:14">
      <c r="A649" s="120" t="s">
        <v>635</v>
      </c>
      <c r="B649" s="119"/>
      <c r="C649" s="119"/>
      <c r="D649" s="119"/>
      <c r="E649" s="120"/>
      <c r="F649" s="120">
        <f t="shared" si="98"/>
        <v>0</v>
      </c>
      <c r="G649" s="120" t="str">
        <f t="shared" si="92"/>
        <v>    </v>
      </c>
      <c r="H649" s="121" t="str">
        <f>MID(A649,5,1)</f>
        <v> </v>
      </c>
      <c r="I649" s="120"/>
      <c r="J649" s="121" t="str">
        <f>A649</f>
        <v>      财政对失业保险基金的补助</v>
      </c>
      <c r="K649" s="113" t="str">
        <f>LEFT(J649,2)</f>
        <v>  </v>
      </c>
      <c r="N649" s="122"/>
    </row>
    <row r="650" ht="15" customHeight="1" spans="1:14">
      <c r="A650" s="120" t="s">
        <v>636</v>
      </c>
      <c r="B650" s="119"/>
      <c r="C650" s="119"/>
      <c r="D650" s="119"/>
      <c r="E650" s="120"/>
      <c r="F650" s="120">
        <f t="shared" si="98"/>
        <v>0</v>
      </c>
      <c r="G650" s="120" t="str">
        <f t="shared" si="92"/>
        <v>    </v>
      </c>
      <c r="H650" s="121" t="str">
        <f>MID(A650,5,1)</f>
        <v> </v>
      </c>
      <c r="I650" s="120"/>
      <c r="J650" s="121" t="str">
        <f>A650</f>
        <v>      财政对工伤保险基金的补助</v>
      </c>
      <c r="K650" s="113" t="str">
        <f>LEFT(J650,2)</f>
        <v>  </v>
      </c>
      <c r="N650" s="122"/>
    </row>
    <row r="651" ht="15" customHeight="1" spans="1:14">
      <c r="A651" s="120" t="s">
        <v>637</v>
      </c>
      <c r="B651" s="119">
        <v>242</v>
      </c>
      <c r="C651" s="119">
        <f t="shared" si="97"/>
        <v>242</v>
      </c>
      <c r="D651" s="119"/>
      <c r="E651" s="120"/>
      <c r="F651" s="120">
        <f t="shared" si="98"/>
        <v>0</v>
      </c>
      <c r="G651" s="120"/>
      <c r="H651" s="121"/>
      <c r="I651" s="120"/>
      <c r="J651" s="121"/>
      <c r="N651" s="122"/>
    </row>
    <row r="652" ht="15" customHeight="1" spans="1:14">
      <c r="A652" s="120" t="s">
        <v>638</v>
      </c>
      <c r="B652" s="119"/>
      <c r="C652" s="119"/>
      <c r="D652" s="119"/>
      <c r="E652" s="120"/>
      <c r="F652" s="120">
        <f t="shared" si="98"/>
        <v>0</v>
      </c>
      <c r="G652" s="120" t="str">
        <f>LEFT(A652,4)</f>
        <v>    </v>
      </c>
      <c r="H652" s="121" t="str">
        <f t="shared" ref="H652:H715" si="99">MID(A652,5,1)</f>
        <v> </v>
      </c>
      <c r="I652" s="120"/>
      <c r="J652" s="121" t="str">
        <f>A652</f>
        <v>      其他财政对社会保险基金的补助</v>
      </c>
      <c r="K652" s="113" t="str">
        <f t="shared" ref="K652:K715" si="100">LEFT(J652,2)</f>
        <v>  </v>
      </c>
      <c r="N652" s="122"/>
    </row>
    <row r="653" ht="15" customHeight="1" spans="1:14">
      <c r="A653" s="120" t="s">
        <v>639</v>
      </c>
      <c r="B653" s="119">
        <f>SUM(B654:B661)</f>
        <v>260</v>
      </c>
      <c r="C653" s="119">
        <f t="shared" si="97"/>
        <v>260</v>
      </c>
      <c r="D653" s="119"/>
      <c r="E653" s="120"/>
      <c r="F653" s="120">
        <f t="shared" si="98"/>
        <v>0</v>
      </c>
      <c r="G653" s="120" t="str">
        <f>LEFT(A653,4)</f>
        <v>    </v>
      </c>
      <c r="H653" s="121" t="str">
        <f t="shared" si="99"/>
        <v>退</v>
      </c>
      <c r="I653" s="120" t="str">
        <f>A653</f>
        <v>    退役军人管理事务</v>
      </c>
      <c r="J653" s="121"/>
      <c r="K653" s="113" t="str">
        <f t="shared" si="100"/>
        <v/>
      </c>
      <c r="N653" s="122"/>
    </row>
    <row r="654" ht="15" customHeight="1" spans="1:14">
      <c r="A654" s="120" t="s">
        <v>187</v>
      </c>
      <c r="B654" s="119">
        <v>84</v>
      </c>
      <c r="C654" s="119">
        <f t="shared" si="97"/>
        <v>84</v>
      </c>
      <c r="D654" s="119"/>
      <c r="E654" s="120"/>
      <c r="F654" s="120">
        <f t="shared" si="98"/>
        <v>0</v>
      </c>
      <c r="G654" s="120" t="str">
        <f>LEFT(A654,4)</f>
        <v>    </v>
      </c>
      <c r="H654" s="121" t="str">
        <f t="shared" si="99"/>
        <v> </v>
      </c>
      <c r="I654" s="120"/>
      <c r="J654" s="121" t="str">
        <f t="shared" ref="J654:J661" si="101">A654</f>
        <v>      行政运行</v>
      </c>
      <c r="K654" s="113" t="str">
        <f t="shared" si="100"/>
        <v>  </v>
      </c>
      <c r="N654" s="122"/>
    </row>
    <row r="655" ht="15" customHeight="1" spans="1:14">
      <c r="A655" s="120" t="s">
        <v>188</v>
      </c>
      <c r="B655" s="119"/>
      <c r="C655" s="119"/>
      <c r="D655" s="119"/>
      <c r="E655" s="120"/>
      <c r="F655" s="120">
        <f t="shared" si="98"/>
        <v>0</v>
      </c>
      <c r="G655" s="120" t="str">
        <f t="shared" ref="G655:G718" si="102">LEFT(A655,4)</f>
        <v>    </v>
      </c>
      <c r="H655" s="121" t="str">
        <f t="shared" si="99"/>
        <v> </v>
      </c>
      <c r="I655" s="120"/>
      <c r="J655" s="121" t="str">
        <f t="shared" si="101"/>
        <v>      一般行政管理事务</v>
      </c>
      <c r="K655" s="113" t="str">
        <f t="shared" si="100"/>
        <v>  </v>
      </c>
      <c r="N655" s="122"/>
    </row>
    <row r="656" ht="15" customHeight="1" spans="1:14">
      <c r="A656" s="120" t="s">
        <v>189</v>
      </c>
      <c r="B656" s="119"/>
      <c r="C656" s="119"/>
      <c r="D656" s="119"/>
      <c r="E656" s="120"/>
      <c r="F656" s="120">
        <f t="shared" si="98"/>
        <v>0</v>
      </c>
      <c r="G656" s="120" t="str">
        <f t="shared" si="102"/>
        <v>    </v>
      </c>
      <c r="H656" s="121" t="str">
        <f t="shared" si="99"/>
        <v> </v>
      </c>
      <c r="I656" s="120"/>
      <c r="J656" s="121" t="str">
        <f t="shared" si="101"/>
        <v>      机关服务</v>
      </c>
      <c r="K656" s="113" t="str">
        <f t="shared" si="100"/>
        <v>  </v>
      </c>
      <c r="N656" s="122"/>
    </row>
    <row r="657" ht="15" customHeight="1" spans="1:14">
      <c r="A657" s="120" t="s">
        <v>640</v>
      </c>
      <c r="B657" s="119">
        <v>95</v>
      </c>
      <c r="C657" s="119">
        <f t="shared" si="97"/>
        <v>95</v>
      </c>
      <c r="D657" s="119"/>
      <c r="E657" s="120"/>
      <c r="F657" s="120">
        <f t="shared" si="98"/>
        <v>0</v>
      </c>
      <c r="G657" s="120" t="str">
        <f t="shared" si="102"/>
        <v>    </v>
      </c>
      <c r="H657" s="121" t="str">
        <f t="shared" si="99"/>
        <v> </v>
      </c>
      <c r="I657" s="120"/>
      <c r="J657" s="121" t="str">
        <f t="shared" si="101"/>
        <v>      拥军优属</v>
      </c>
      <c r="K657" s="113" t="str">
        <f t="shared" si="100"/>
        <v>  </v>
      </c>
      <c r="N657" s="122"/>
    </row>
    <row r="658" ht="15" customHeight="1" spans="1:14">
      <c r="A658" s="120" t="s">
        <v>641</v>
      </c>
      <c r="B658" s="119"/>
      <c r="C658" s="119"/>
      <c r="D658" s="119"/>
      <c r="E658" s="120"/>
      <c r="F658" s="120">
        <f t="shared" si="98"/>
        <v>0</v>
      </c>
      <c r="G658" s="120" t="str">
        <f t="shared" si="102"/>
        <v>    </v>
      </c>
      <c r="H658" s="121" t="str">
        <f t="shared" si="99"/>
        <v> </v>
      </c>
      <c r="I658" s="120"/>
      <c r="J658" s="121" t="str">
        <f t="shared" si="101"/>
        <v>      军供保障</v>
      </c>
      <c r="K658" s="113" t="str">
        <f t="shared" si="100"/>
        <v>  </v>
      </c>
      <c r="N658" s="122"/>
    </row>
    <row r="659" ht="15" customHeight="1" spans="1:14">
      <c r="A659" s="120" t="s">
        <v>227</v>
      </c>
      <c r="B659" s="119"/>
      <c r="C659" s="119"/>
      <c r="D659" s="119"/>
      <c r="E659" s="120"/>
      <c r="F659" s="120">
        <f t="shared" si="98"/>
        <v>0</v>
      </c>
      <c r="G659" s="120" t="str">
        <f t="shared" si="102"/>
        <v>    </v>
      </c>
      <c r="H659" s="121" t="str">
        <f t="shared" si="99"/>
        <v> </v>
      </c>
      <c r="I659" s="120"/>
      <c r="J659" s="121" t="str">
        <f t="shared" si="101"/>
        <v>      信息化建设</v>
      </c>
      <c r="K659" s="113" t="str">
        <f t="shared" si="100"/>
        <v>  </v>
      </c>
      <c r="N659" s="122"/>
    </row>
    <row r="660" ht="15" customHeight="1" spans="1:14">
      <c r="A660" s="120" t="s">
        <v>196</v>
      </c>
      <c r="B660" s="119">
        <v>68</v>
      </c>
      <c r="C660" s="119">
        <f t="shared" si="97"/>
        <v>68</v>
      </c>
      <c r="D660" s="119"/>
      <c r="E660" s="120"/>
      <c r="F660" s="120">
        <f t="shared" si="98"/>
        <v>0</v>
      </c>
      <c r="G660" s="120" t="str">
        <f t="shared" si="102"/>
        <v>    </v>
      </c>
      <c r="H660" s="121" t="str">
        <f t="shared" si="99"/>
        <v> </v>
      </c>
      <c r="I660" s="120"/>
      <c r="J660" s="121" t="str">
        <f t="shared" si="101"/>
        <v>      事业运行</v>
      </c>
      <c r="K660" s="113" t="str">
        <f t="shared" si="100"/>
        <v>  </v>
      </c>
      <c r="N660" s="122"/>
    </row>
    <row r="661" ht="15" customHeight="1" spans="1:14">
      <c r="A661" s="120" t="s">
        <v>642</v>
      </c>
      <c r="B661" s="119">
        <v>13</v>
      </c>
      <c r="C661" s="119">
        <f t="shared" si="97"/>
        <v>13</v>
      </c>
      <c r="D661" s="119"/>
      <c r="E661" s="120"/>
      <c r="F661" s="120">
        <f t="shared" si="98"/>
        <v>0</v>
      </c>
      <c r="G661" s="120" t="str">
        <f t="shared" si="102"/>
        <v>    </v>
      </c>
      <c r="H661" s="121" t="str">
        <f t="shared" si="99"/>
        <v> </v>
      </c>
      <c r="I661" s="120"/>
      <c r="J661" s="121" t="str">
        <f t="shared" si="101"/>
        <v>      其他退役军人事务管理支出</v>
      </c>
      <c r="K661" s="113" t="str">
        <f t="shared" si="100"/>
        <v>  </v>
      </c>
      <c r="N661" s="122"/>
    </row>
    <row r="662" ht="15" customHeight="1" spans="1:14">
      <c r="A662" s="120" t="s">
        <v>643</v>
      </c>
      <c r="B662" s="119">
        <f>SUM(B663:B664)</f>
        <v>141</v>
      </c>
      <c r="C662" s="119">
        <f t="shared" si="97"/>
        <v>141</v>
      </c>
      <c r="D662" s="119"/>
      <c r="E662" s="120"/>
      <c r="F662" s="120">
        <f t="shared" si="98"/>
        <v>0</v>
      </c>
      <c r="G662" s="120" t="str">
        <f t="shared" si="102"/>
        <v>    </v>
      </c>
      <c r="H662" s="121" t="str">
        <f t="shared" si="99"/>
        <v>财</v>
      </c>
      <c r="I662" s="120" t="str">
        <f>A662</f>
        <v>    财政代缴社会保险费支出</v>
      </c>
      <c r="J662" s="121"/>
      <c r="K662" s="113" t="str">
        <f t="shared" si="100"/>
        <v/>
      </c>
      <c r="N662" s="122"/>
    </row>
    <row r="663" ht="15" customHeight="1" spans="1:14">
      <c r="A663" s="120" t="s">
        <v>644</v>
      </c>
      <c r="B663" s="119">
        <v>102</v>
      </c>
      <c r="C663" s="119">
        <f t="shared" si="97"/>
        <v>102</v>
      </c>
      <c r="D663" s="119"/>
      <c r="E663" s="120"/>
      <c r="F663" s="120">
        <f t="shared" si="98"/>
        <v>0</v>
      </c>
      <c r="G663" s="120" t="str">
        <f t="shared" si="102"/>
        <v>    </v>
      </c>
      <c r="H663" s="121" t="str">
        <f t="shared" si="99"/>
        <v> </v>
      </c>
      <c r="I663" s="120"/>
      <c r="J663" s="121" t="str">
        <f>A663</f>
        <v>      财政代缴城乡居民基本养老保险费支出</v>
      </c>
      <c r="K663" s="113" t="str">
        <f t="shared" si="100"/>
        <v>  </v>
      </c>
      <c r="N663" s="122"/>
    </row>
    <row r="664" ht="15" customHeight="1" spans="1:14">
      <c r="A664" s="120" t="s">
        <v>645</v>
      </c>
      <c r="B664" s="119">
        <v>39</v>
      </c>
      <c r="C664" s="119">
        <f t="shared" si="97"/>
        <v>39</v>
      </c>
      <c r="D664" s="119"/>
      <c r="E664" s="120"/>
      <c r="F664" s="120">
        <f t="shared" si="98"/>
        <v>0</v>
      </c>
      <c r="G664" s="120" t="str">
        <f t="shared" si="102"/>
        <v>    </v>
      </c>
      <c r="H664" s="121" t="str">
        <f t="shared" si="99"/>
        <v> </v>
      </c>
      <c r="I664" s="120"/>
      <c r="J664" s="121" t="str">
        <f>A664</f>
        <v>      财政代缴其他社会保险费支出</v>
      </c>
      <c r="K664" s="113" t="str">
        <f t="shared" si="100"/>
        <v>  </v>
      </c>
      <c r="N664" s="122"/>
    </row>
    <row r="665" ht="15" customHeight="1" spans="1:14">
      <c r="A665" s="120" t="s">
        <v>646</v>
      </c>
      <c r="B665" s="119">
        <f>B666</f>
        <v>133</v>
      </c>
      <c r="C665" s="119">
        <f t="shared" si="97"/>
        <v>133</v>
      </c>
      <c r="D665" s="119"/>
      <c r="E665" s="120"/>
      <c r="F665" s="120">
        <f t="shared" si="98"/>
        <v>0</v>
      </c>
      <c r="G665" s="120" t="str">
        <f t="shared" si="102"/>
        <v>    </v>
      </c>
      <c r="H665" s="121" t="str">
        <f t="shared" si="99"/>
        <v>其</v>
      </c>
      <c r="I665" s="120" t="str">
        <f>A665</f>
        <v>    其他社会保障和就业支出</v>
      </c>
      <c r="J665" s="121"/>
      <c r="K665" s="113" t="str">
        <f t="shared" si="100"/>
        <v/>
      </c>
      <c r="N665" s="122"/>
    </row>
    <row r="666" ht="15" customHeight="1" spans="1:14">
      <c r="A666" s="120" t="s">
        <v>647</v>
      </c>
      <c r="B666" s="119">
        <v>133</v>
      </c>
      <c r="C666" s="119">
        <f t="shared" si="97"/>
        <v>133</v>
      </c>
      <c r="D666" s="119"/>
      <c r="E666" s="120"/>
      <c r="F666" s="120">
        <f t="shared" si="98"/>
        <v>0</v>
      </c>
      <c r="G666" s="120" t="str">
        <f t="shared" si="102"/>
        <v>    </v>
      </c>
      <c r="H666" s="121" t="str">
        <f t="shared" si="99"/>
        <v> </v>
      </c>
      <c r="I666" s="120"/>
      <c r="J666" s="121" t="str">
        <f>A666</f>
        <v>      其他社会保障和就业支出</v>
      </c>
      <c r="K666" s="113" t="str">
        <f t="shared" si="100"/>
        <v>  </v>
      </c>
      <c r="N666" s="122"/>
    </row>
    <row r="667" ht="15" customHeight="1" spans="1:14">
      <c r="A667" s="120" t="s">
        <v>124</v>
      </c>
      <c r="B667" s="119">
        <f>B668+B673+B688+B692+B704+B708+B713+B717+B721+B724+B733+B736+B740+B748+B753</f>
        <v>11879</v>
      </c>
      <c r="C667" s="119">
        <f t="shared" si="97"/>
        <v>11317</v>
      </c>
      <c r="D667" s="119">
        <f>D668+D673+D688+D692+D704+D721+D733+D736</f>
        <v>562</v>
      </c>
      <c r="E667" s="120"/>
      <c r="F667" s="120">
        <f t="shared" si="98"/>
        <v>562</v>
      </c>
      <c r="G667" s="120" t="str">
        <f t="shared" si="102"/>
        <v>卫生健康</v>
      </c>
      <c r="H667" s="121" t="str">
        <f t="shared" si="99"/>
        <v>支</v>
      </c>
      <c r="I667" s="120" t="str">
        <f>A667</f>
        <v>卫生健康支出</v>
      </c>
      <c r="J667" s="121"/>
      <c r="K667" s="113" t="str">
        <f t="shared" si="100"/>
        <v/>
      </c>
      <c r="N667" s="122"/>
    </row>
    <row r="668" ht="15" customHeight="1" spans="1:14">
      <c r="A668" s="120" t="s">
        <v>648</v>
      </c>
      <c r="B668" s="119">
        <f>SUM(B669:B672)</f>
        <v>809</v>
      </c>
      <c r="C668" s="119">
        <f t="shared" si="97"/>
        <v>809</v>
      </c>
      <c r="D668" s="119"/>
      <c r="E668" s="120"/>
      <c r="F668" s="120">
        <f t="shared" si="98"/>
        <v>0</v>
      </c>
      <c r="G668" s="120" t="str">
        <f t="shared" si="102"/>
        <v>    </v>
      </c>
      <c r="H668" s="121" t="str">
        <f t="shared" si="99"/>
        <v>卫</v>
      </c>
      <c r="I668" s="120" t="str">
        <f>A668</f>
        <v>    卫生健康管理事务</v>
      </c>
      <c r="J668" s="121"/>
      <c r="K668" s="113" t="str">
        <f t="shared" si="100"/>
        <v/>
      </c>
      <c r="N668" s="122"/>
    </row>
    <row r="669" ht="15" customHeight="1" spans="1:14">
      <c r="A669" s="120" t="s">
        <v>187</v>
      </c>
      <c r="B669" s="119">
        <v>124</v>
      </c>
      <c r="C669" s="119">
        <f t="shared" si="97"/>
        <v>124</v>
      </c>
      <c r="D669" s="119"/>
      <c r="E669" s="120"/>
      <c r="F669" s="120">
        <f t="shared" si="98"/>
        <v>0</v>
      </c>
      <c r="G669" s="120" t="str">
        <f t="shared" si="102"/>
        <v>    </v>
      </c>
      <c r="H669" s="121" t="str">
        <f t="shared" si="99"/>
        <v> </v>
      </c>
      <c r="I669" s="120"/>
      <c r="J669" s="121" t="str">
        <f>A669</f>
        <v>      行政运行</v>
      </c>
      <c r="K669" s="113" t="str">
        <f t="shared" si="100"/>
        <v>  </v>
      </c>
      <c r="N669" s="122"/>
    </row>
    <row r="670" ht="15" customHeight="1" spans="1:14">
      <c r="A670" s="120" t="s">
        <v>188</v>
      </c>
      <c r="B670" s="119">
        <v>13</v>
      </c>
      <c r="C670" s="119">
        <f t="shared" si="97"/>
        <v>13</v>
      </c>
      <c r="D670" s="119"/>
      <c r="E670" s="120"/>
      <c r="F670" s="120">
        <f t="shared" si="98"/>
        <v>0</v>
      </c>
      <c r="G670" s="120" t="str">
        <f t="shared" si="102"/>
        <v>    </v>
      </c>
      <c r="H670" s="121" t="str">
        <f t="shared" si="99"/>
        <v> </v>
      </c>
      <c r="I670" s="120"/>
      <c r="J670" s="121" t="str">
        <f>A670</f>
        <v>      一般行政管理事务</v>
      </c>
      <c r="K670" s="113" t="str">
        <f t="shared" si="100"/>
        <v>  </v>
      </c>
      <c r="N670" s="122"/>
    </row>
    <row r="671" ht="15" customHeight="1" spans="1:14">
      <c r="A671" s="120" t="s">
        <v>189</v>
      </c>
      <c r="B671" s="119"/>
      <c r="C671" s="119"/>
      <c r="D671" s="119"/>
      <c r="E671" s="120"/>
      <c r="F671" s="120">
        <f t="shared" si="98"/>
        <v>0</v>
      </c>
      <c r="G671" s="120" t="str">
        <f t="shared" si="102"/>
        <v>    </v>
      </c>
      <c r="H671" s="121" t="str">
        <f t="shared" si="99"/>
        <v> </v>
      </c>
      <c r="I671" s="120"/>
      <c r="J671" s="121" t="str">
        <f>A671</f>
        <v>      机关服务</v>
      </c>
      <c r="K671" s="113" t="str">
        <f t="shared" si="100"/>
        <v>  </v>
      </c>
      <c r="N671" s="122"/>
    </row>
    <row r="672" ht="15" customHeight="1" spans="1:14">
      <c r="A672" s="120" t="s">
        <v>649</v>
      </c>
      <c r="B672" s="119">
        <v>672</v>
      </c>
      <c r="C672" s="119">
        <f t="shared" si="97"/>
        <v>672</v>
      </c>
      <c r="D672" s="119"/>
      <c r="E672" s="120"/>
      <c r="F672" s="120">
        <f t="shared" si="98"/>
        <v>0</v>
      </c>
      <c r="G672" s="120" t="str">
        <f t="shared" si="102"/>
        <v>    </v>
      </c>
      <c r="H672" s="121" t="str">
        <f t="shared" si="99"/>
        <v> </v>
      </c>
      <c r="I672" s="120"/>
      <c r="J672" s="121" t="str">
        <f>A672</f>
        <v>      其他卫生健康管理事务支出</v>
      </c>
      <c r="K672" s="113" t="str">
        <f t="shared" si="100"/>
        <v>  </v>
      </c>
      <c r="N672" s="122"/>
    </row>
    <row r="673" ht="15" customHeight="1" spans="1:14">
      <c r="A673" s="120" t="s">
        <v>650</v>
      </c>
      <c r="B673" s="119">
        <f>SUM(B674:B687)</f>
        <v>3200</v>
      </c>
      <c r="C673" s="119">
        <f t="shared" si="97"/>
        <v>3199</v>
      </c>
      <c r="D673" s="119">
        <v>1</v>
      </c>
      <c r="E673" s="120"/>
      <c r="F673" s="120">
        <f t="shared" si="98"/>
        <v>1</v>
      </c>
      <c r="G673" s="120" t="str">
        <f t="shared" si="102"/>
        <v>    </v>
      </c>
      <c r="H673" s="121" t="str">
        <f t="shared" si="99"/>
        <v>公</v>
      </c>
      <c r="I673" s="120" t="str">
        <f>A673</f>
        <v>    公立医院</v>
      </c>
      <c r="J673" s="121"/>
      <c r="K673" s="113" t="str">
        <f t="shared" si="100"/>
        <v/>
      </c>
      <c r="N673" s="122"/>
    </row>
    <row r="674" ht="15" customHeight="1" spans="1:14">
      <c r="A674" s="120" t="s">
        <v>651</v>
      </c>
      <c r="B674" s="119">
        <v>2400</v>
      </c>
      <c r="C674" s="119">
        <f t="shared" si="97"/>
        <v>2400</v>
      </c>
      <c r="D674" s="119"/>
      <c r="E674" s="120"/>
      <c r="F674" s="120">
        <f t="shared" si="98"/>
        <v>0</v>
      </c>
      <c r="G674" s="120" t="str">
        <f t="shared" si="102"/>
        <v>    </v>
      </c>
      <c r="H674" s="121" t="str">
        <f t="shared" si="99"/>
        <v> </v>
      </c>
      <c r="I674" s="120"/>
      <c r="J674" s="121" t="str">
        <f t="shared" ref="J674:J687" si="103">A674</f>
        <v>      综合医院</v>
      </c>
      <c r="K674" s="113" t="str">
        <f t="shared" si="100"/>
        <v>  </v>
      </c>
      <c r="N674" s="122"/>
    </row>
    <row r="675" ht="15" customHeight="1" spans="1:14">
      <c r="A675" s="120" t="s">
        <v>652</v>
      </c>
      <c r="B675" s="119">
        <v>796</v>
      </c>
      <c r="C675" s="119">
        <f t="shared" si="97"/>
        <v>796</v>
      </c>
      <c r="D675" s="119"/>
      <c r="E675" s="120"/>
      <c r="F675" s="120">
        <f t="shared" si="98"/>
        <v>0</v>
      </c>
      <c r="G675" s="120" t="str">
        <f t="shared" si="102"/>
        <v>    </v>
      </c>
      <c r="H675" s="121" t="str">
        <f t="shared" si="99"/>
        <v> </v>
      </c>
      <c r="I675" s="120"/>
      <c r="J675" s="121" t="str">
        <f t="shared" si="103"/>
        <v>      中医（民族）医院</v>
      </c>
      <c r="K675" s="113" t="str">
        <f t="shared" si="100"/>
        <v>  </v>
      </c>
      <c r="N675" s="122"/>
    </row>
    <row r="676" ht="15" customHeight="1" spans="1:14">
      <c r="A676" s="120" t="s">
        <v>653</v>
      </c>
      <c r="B676" s="119"/>
      <c r="C676" s="119"/>
      <c r="D676" s="119"/>
      <c r="E676" s="120"/>
      <c r="F676" s="120">
        <f t="shared" si="98"/>
        <v>0</v>
      </c>
      <c r="G676" s="120" t="str">
        <f t="shared" si="102"/>
        <v>    </v>
      </c>
      <c r="H676" s="121" t="str">
        <f t="shared" si="99"/>
        <v> </v>
      </c>
      <c r="I676" s="120"/>
      <c r="J676" s="121" t="str">
        <f t="shared" si="103"/>
        <v>      传染病医院</v>
      </c>
      <c r="K676" s="113" t="str">
        <f t="shared" si="100"/>
        <v>  </v>
      </c>
      <c r="N676" s="122"/>
    </row>
    <row r="677" ht="15" customHeight="1" spans="1:14">
      <c r="A677" s="120" t="s">
        <v>654</v>
      </c>
      <c r="B677" s="119"/>
      <c r="C677" s="119"/>
      <c r="D677" s="119"/>
      <c r="E677" s="120"/>
      <c r="F677" s="120">
        <f t="shared" si="98"/>
        <v>0</v>
      </c>
      <c r="G677" s="120" t="str">
        <f t="shared" si="102"/>
        <v>    </v>
      </c>
      <c r="H677" s="121" t="str">
        <f t="shared" si="99"/>
        <v> </v>
      </c>
      <c r="I677" s="120"/>
      <c r="J677" s="121" t="str">
        <f t="shared" si="103"/>
        <v>      职业病防治医院</v>
      </c>
      <c r="K677" s="113" t="str">
        <f t="shared" si="100"/>
        <v>  </v>
      </c>
      <c r="N677" s="122"/>
    </row>
    <row r="678" ht="15" customHeight="1" spans="1:14">
      <c r="A678" s="120" t="s">
        <v>655</v>
      </c>
      <c r="B678" s="119"/>
      <c r="C678" s="119"/>
      <c r="D678" s="119"/>
      <c r="E678" s="120"/>
      <c r="F678" s="120">
        <f t="shared" si="98"/>
        <v>0</v>
      </c>
      <c r="G678" s="120" t="str">
        <f t="shared" si="102"/>
        <v>    </v>
      </c>
      <c r="H678" s="121" t="str">
        <f t="shared" si="99"/>
        <v> </v>
      </c>
      <c r="I678" s="120"/>
      <c r="J678" s="121" t="str">
        <f t="shared" si="103"/>
        <v>      精神病医院</v>
      </c>
      <c r="K678" s="113" t="str">
        <f t="shared" si="100"/>
        <v>  </v>
      </c>
      <c r="N678" s="122"/>
    </row>
    <row r="679" ht="15" customHeight="1" spans="1:14">
      <c r="A679" s="120" t="s">
        <v>656</v>
      </c>
      <c r="B679" s="119"/>
      <c r="C679" s="119"/>
      <c r="D679" s="119"/>
      <c r="E679" s="120"/>
      <c r="F679" s="120">
        <f t="shared" si="98"/>
        <v>0</v>
      </c>
      <c r="G679" s="120" t="str">
        <f t="shared" si="102"/>
        <v>    </v>
      </c>
      <c r="H679" s="121" t="str">
        <f t="shared" si="99"/>
        <v> </v>
      </c>
      <c r="I679" s="120"/>
      <c r="J679" s="121" t="str">
        <f t="shared" si="103"/>
        <v>      妇幼保健医院</v>
      </c>
      <c r="K679" s="113" t="str">
        <f t="shared" si="100"/>
        <v>  </v>
      </c>
      <c r="N679" s="122"/>
    </row>
    <row r="680" ht="15" customHeight="1" spans="1:14">
      <c r="A680" s="120" t="s">
        <v>657</v>
      </c>
      <c r="B680" s="119"/>
      <c r="C680" s="119"/>
      <c r="D680" s="119"/>
      <c r="E680" s="120"/>
      <c r="F680" s="120">
        <f t="shared" si="98"/>
        <v>0</v>
      </c>
      <c r="G680" s="120" t="str">
        <f t="shared" si="102"/>
        <v>    </v>
      </c>
      <c r="H680" s="121" t="str">
        <f t="shared" si="99"/>
        <v> </v>
      </c>
      <c r="I680" s="120"/>
      <c r="J680" s="121" t="str">
        <f t="shared" si="103"/>
        <v>      儿童医院</v>
      </c>
      <c r="K680" s="113" t="str">
        <f t="shared" si="100"/>
        <v>  </v>
      </c>
      <c r="N680" s="122"/>
    </row>
    <row r="681" ht="15" customHeight="1" spans="1:14">
      <c r="A681" s="120" t="s">
        <v>658</v>
      </c>
      <c r="B681" s="119"/>
      <c r="C681" s="119"/>
      <c r="D681" s="119"/>
      <c r="E681" s="120"/>
      <c r="F681" s="120">
        <f t="shared" si="98"/>
        <v>0</v>
      </c>
      <c r="G681" s="120" t="str">
        <f t="shared" si="102"/>
        <v>    </v>
      </c>
      <c r="H681" s="121" t="str">
        <f t="shared" si="99"/>
        <v> </v>
      </c>
      <c r="I681" s="120"/>
      <c r="J681" s="121" t="str">
        <f t="shared" si="103"/>
        <v>      其他专科医院</v>
      </c>
      <c r="K681" s="113" t="str">
        <f t="shared" si="100"/>
        <v>  </v>
      </c>
      <c r="N681" s="122"/>
    </row>
    <row r="682" ht="15" customHeight="1" spans="1:14">
      <c r="A682" s="120" t="s">
        <v>659</v>
      </c>
      <c r="B682" s="119"/>
      <c r="C682" s="119"/>
      <c r="D682" s="119"/>
      <c r="E682" s="120"/>
      <c r="F682" s="120">
        <f t="shared" si="98"/>
        <v>0</v>
      </c>
      <c r="G682" s="120" t="str">
        <f t="shared" si="102"/>
        <v>    </v>
      </c>
      <c r="H682" s="121" t="str">
        <f t="shared" si="99"/>
        <v> </v>
      </c>
      <c r="I682" s="120"/>
      <c r="J682" s="121" t="str">
        <f t="shared" si="103"/>
        <v>      福利医院</v>
      </c>
      <c r="K682" s="113" t="str">
        <f t="shared" si="100"/>
        <v>  </v>
      </c>
      <c r="N682" s="122"/>
    </row>
    <row r="683" ht="15" customHeight="1" spans="1:14">
      <c r="A683" s="120" t="s">
        <v>660</v>
      </c>
      <c r="B683" s="119"/>
      <c r="C683" s="119"/>
      <c r="D683" s="119"/>
      <c r="E683" s="120"/>
      <c r="F683" s="120">
        <f t="shared" si="98"/>
        <v>0</v>
      </c>
      <c r="G683" s="120" t="str">
        <f t="shared" si="102"/>
        <v>    </v>
      </c>
      <c r="H683" s="121" t="str">
        <f t="shared" si="99"/>
        <v> </v>
      </c>
      <c r="I683" s="120"/>
      <c r="J683" s="121" t="str">
        <f t="shared" si="103"/>
        <v>      行业医院</v>
      </c>
      <c r="K683" s="113" t="str">
        <f t="shared" si="100"/>
        <v>  </v>
      </c>
      <c r="N683" s="122"/>
    </row>
    <row r="684" ht="15" customHeight="1" spans="1:14">
      <c r="A684" s="120" t="s">
        <v>661</v>
      </c>
      <c r="B684" s="119"/>
      <c r="C684" s="119"/>
      <c r="D684" s="119"/>
      <c r="E684" s="120"/>
      <c r="F684" s="120">
        <f t="shared" si="98"/>
        <v>0</v>
      </c>
      <c r="G684" s="120" t="str">
        <f t="shared" si="102"/>
        <v>    </v>
      </c>
      <c r="H684" s="121" t="str">
        <f t="shared" si="99"/>
        <v> </v>
      </c>
      <c r="I684" s="120"/>
      <c r="J684" s="121" t="str">
        <f t="shared" si="103"/>
        <v>      处理医疗欠费</v>
      </c>
      <c r="K684" s="113" t="str">
        <f t="shared" si="100"/>
        <v>  </v>
      </c>
      <c r="N684" s="122"/>
    </row>
    <row r="685" ht="15" customHeight="1" spans="1:14">
      <c r="A685" s="120" t="s">
        <v>662</v>
      </c>
      <c r="B685" s="119"/>
      <c r="C685" s="119"/>
      <c r="D685" s="119"/>
      <c r="E685" s="120"/>
      <c r="F685" s="120">
        <f t="shared" si="98"/>
        <v>0</v>
      </c>
      <c r="G685" s="120" t="str">
        <f t="shared" si="102"/>
        <v>    </v>
      </c>
      <c r="H685" s="121" t="str">
        <f t="shared" si="99"/>
        <v> </v>
      </c>
      <c r="I685" s="120"/>
      <c r="J685" s="121" t="str">
        <f t="shared" si="103"/>
        <v>      康复医院</v>
      </c>
      <c r="K685" s="113" t="str">
        <f t="shared" si="100"/>
        <v>  </v>
      </c>
      <c r="N685" s="122"/>
    </row>
    <row r="686" ht="15" customHeight="1" spans="1:14">
      <c r="A686" s="120" t="s">
        <v>663</v>
      </c>
      <c r="B686" s="119"/>
      <c r="C686" s="119"/>
      <c r="D686" s="119"/>
      <c r="E686" s="120"/>
      <c r="F686" s="120">
        <f t="shared" si="98"/>
        <v>0</v>
      </c>
      <c r="G686" s="120" t="str">
        <f t="shared" si="102"/>
        <v>    </v>
      </c>
      <c r="H686" s="121" t="str">
        <f t="shared" si="99"/>
        <v> </v>
      </c>
      <c r="I686" s="120"/>
      <c r="J686" s="121" t="str">
        <f t="shared" si="103"/>
        <v>      优抚医院</v>
      </c>
      <c r="K686" s="113" t="str">
        <f t="shared" si="100"/>
        <v>  </v>
      </c>
      <c r="N686" s="122"/>
    </row>
    <row r="687" ht="15" customHeight="1" spans="1:14">
      <c r="A687" s="120" t="s">
        <v>664</v>
      </c>
      <c r="B687" s="119">
        <v>4</v>
      </c>
      <c r="C687" s="119">
        <f t="shared" ref="C681:C744" si="104">B687-D687</f>
        <v>3</v>
      </c>
      <c r="D687" s="119">
        <v>1</v>
      </c>
      <c r="E687" s="120"/>
      <c r="F687" s="120">
        <f t="shared" si="98"/>
        <v>1</v>
      </c>
      <c r="G687" s="120" t="str">
        <f t="shared" si="102"/>
        <v>    </v>
      </c>
      <c r="H687" s="121" t="str">
        <f t="shared" si="99"/>
        <v> </v>
      </c>
      <c r="I687" s="120"/>
      <c r="J687" s="121" t="str">
        <f t="shared" si="103"/>
        <v>      其他公立医院支出</v>
      </c>
      <c r="K687" s="113" t="str">
        <f t="shared" si="100"/>
        <v>  </v>
      </c>
      <c r="N687" s="122"/>
    </row>
    <row r="688" ht="15" customHeight="1" spans="1:14">
      <c r="A688" s="120" t="s">
        <v>665</v>
      </c>
      <c r="B688" s="119">
        <f>SUM(B689:B691)</f>
        <v>1599</v>
      </c>
      <c r="C688" s="119">
        <f t="shared" si="104"/>
        <v>1591</v>
      </c>
      <c r="D688" s="119">
        <v>8</v>
      </c>
      <c r="E688" s="120"/>
      <c r="F688" s="120">
        <f t="shared" si="98"/>
        <v>8</v>
      </c>
      <c r="G688" s="120" t="str">
        <f t="shared" si="102"/>
        <v>    </v>
      </c>
      <c r="H688" s="121" t="str">
        <f t="shared" si="99"/>
        <v>基</v>
      </c>
      <c r="I688" s="120" t="str">
        <f>A688</f>
        <v>    基层医疗卫生机构</v>
      </c>
      <c r="J688" s="121"/>
      <c r="K688" s="113" t="str">
        <f t="shared" si="100"/>
        <v/>
      </c>
      <c r="N688" s="122"/>
    </row>
    <row r="689" ht="15" customHeight="1" spans="1:14">
      <c r="A689" s="120" t="s">
        <v>666</v>
      </c>
      <c r="B689" s="119"/>
      <c r="C689" s="119"/>
      <c r="D689" s="119"/>
      <c r="E689" s="120"/>
      <c r="F689" s="120">
        <f t="shared" si="98"/>
        <v>0</v>
      </c>
      <c r="G689" s="120" t="str">
        <f t="shared" si="102"/>
        <v>    </v>
      </c>
      <c r="H689" s="121" t="str">
        <f t="shared" si="99"/>
        <v> </v>
      </c>
      <c r="I689" s="120"/>
      <c r="J689" s="121" t="str">
        <f>A689</f>
        <v>      城市社区卫生机构</v>
      </c>
      <c r="K689" s="113" t="str">
        <f t="shared" si="100"/>
        <v>  </v>
      </c>
      <c r="N689" s="122"/>
    </row>
    <row r="690" ht="15" customHeight="1" spans="1:14">
      <c r="A690" s="120" t="s">
        <v>667</v>
      </c>
      <c r="B690" s="119">
        <v>1446</v>
      </c>
      <c r="C690" s="119">
        <f t="shared" si="104"/>
        <v>1446</v>
      </c>
      <c r="D690" s="119"/>
      <c r="E690" s="120"/>
      <c r="F690" s="120">
        <f t="shared" si="98"/>
        <v>0</v>
      </c>
      <c r="G690" s="120" t="str">
        <f t="shared" si="102"/>
        <v>    </v>
      </c>
      <c r="H690" s="121" t="str">
        <f t="shared" si="99"/>
        <v> </v>
      </c>
      <c r="I690" s="120"/>
      <c r="J690" s="121" t="str">
        <f>A690</f>
        <v>      乡镇卫生院</v>
      </c>
      <c r="K690" s="113" t="str">
        <f t="shared" si="100"/>
        <v>  </v>
      </c>
      <c r="N690" s="122"/>
    </row>
    <row r="691" ht="15" customHeight="1" spans="1:14">
      <c r="A691" s="120" t="s">
        <v>668</v>
      </c>
      <c r="B691" s="119">
        <v>153</v>
      </c>
      <c r="C691" s="119">
        <f t="shared" si="104"/>
        <v>145</v>
      </c>
      <c r="D691" s="119">
        <v>8</v>
      </c>
      <c r="E691" s="120"/>
      <c r="F691" s="120">
        <f t="shared" si="98"/>
        <v>8</v>
      </c>
      <c r="G691" s="120" t="str">
        <f t="shared" si="102"/>
        <v>    </v>
      </c>
      <c r="H691" s="121" t="str">
        <f t="shared" si="99"/>
        <v> </v>
      </c>
      <c r="I691" s="120"/>
      <c r="J691" s="121" t="str">
        <f>A691</f>
        <v>      其他基层医疗卫生机构支出</v>
      </c>
      <c r="K691" s="113" t="str">
        <f t="shared" si="100"/>
        <v>  </v>
      </c>
      <c r="N691" s="122"/>
    </row>
    <row r="692" ht="15" customHeight="1" spans="1:14">
      <c r="A692" s="120" t="s">
        <v>669</v>
      </c>
      <c r="B692" s="119">
        <f>SUM(B693:B703)</f>
        <v>1733</v>
      </c>
      <c r="C692" s="119">
        <f t="shared" si="104"/>
        <v>1572</v>
      </c>
      <c r="D692" s="119">
        <f>D700+D701</f>
        <v>161</v>
      </c>
      <c r="E692" s="120"/>
      <c r="F692" s="120">
        <f t="shared" si="98"/>
        <v>161</v>
      </c>
      <c r="G692" s="120" t="str">
        <f t="shared" si="102"/>
        <v>    </v>
      </c>
      <c r="H692" s="121" t="str">
        <f t="shared" si="99"/>
        <v>公</v>
      </c>
      <c r="I692" s="120" t="str">
        <f>A692</f>
        <v>    公共卫生</v>
      </c>
      <c r="J692" s="121"/>
      <c r="K692" s="113" t="str">
        <f t="shared" si="100"/>
        <v/>
      </c>
      <c r="N692" s="122"/>
    </row>
    <row r="693" ht="15" customHeight="1" spans="1:14">
      <c r="A693" s="120" t="s">
        <v>670</v>
      </c>
      <c r="B693" s="119">
        <v>416</v>
      </c>
      <c r="C693" s="119">
        <f t="shared" si="104"/>
        <v>416</v>
      </c>
      <c r="D693" s="119"/>
      <c r="E693" s="120"/>
      <c r="F693" s="120">
        <f t="shared" si="98"/>
        <v>0</v>
      </c>
      <c r="G693" s="120" t="str">
        <f t="shared" si="102"/>
        <v>    </v>
      </c>
      <c r="H693" s="121" t="str">
        <f t="shared" si="99"/>
        <v> </v>
      </c>
      <c r="I693" s="120"/>
      <c r="J693" s="121" t="str">
        <f t="shared" ref="J693:J703" si="105">A693</f>
        <v>      疾病预防控制机构</v>
      </c>
      <c r="K693" s="113" t="str">
        <f t="shared" si="100"/>
        <v>  </v>
      </c>
      <c r="N693" s="122"/>
    </row>
    <row r="694" ht="15" customHeight="1" spans="1:14">
      <c r="A694" s="120" t="s">
        <v>671</v>
      </c>
      <c r="B694" s="119">
        <v>8</v>
      </c>
      <c r="C694" s="119">
        <f t="shared" si="104"/>
        <v>8</v>
      </c>
      <c r="D694" s="119"/>
      <c r="E694" s="120"/>
      <c r="F694" s="120">
        <f t="shared" si="98"/>
        <v>0</v>
      </c>
      <c r="G694" s="120" t="str">
        <f t="shared" si="102"/>
        <v>    </v>
      </c>
      <c r="H694" s="121" t="str">
        <f t="shared" si="99"/>
        <v> </v>
      </c>
      <c r="I694" s="120"/>
      <c r="J694" s="121" t="str">
        <f t="shared" si="105"/>
        <v>      卫生监督机构</v>
      </c>
      <c r="K694" s="113" t="str">
        <f t="shared" si="100"/>
        <v>  </v>
      </c>
      <c r="N694" s="122"/>
    </row>
    <row r="695" ht="15" customHeight="1" spans="1:14">
      <c r="A695" s="120" t="s">
        <v>672</v>
      </c>
      <c r="B695" s="119">
        <v>385</v>
      </c>
      <c r="C695" s="119">
        <f t="shared" si="104"/>
        <v>385</v>
      </c>
      <c r="D695" s="119"/>
      <c r="E695" s="120"/>
      <c r="F695" s="120">
        <f t="shared" si="98"/>
        <v>0</v>
      </c>
      <c r="G695" s="120" t="str">
        <f t="shared" si="102"/>
        <v>    </v>
      </c>
      <c r="H695" s="121" t="str">
        <f t="shared" si="99"/>
        <v> </v>
      </c>
      <c r="I695" s="120"/>
      <c r="J695" s="121" t="str">
        <f t="shared" si="105"/>
        <v>      妇幼保健机构</v>
      </c>
      <c r="K695" s="113" t="str">
        <f t="shared" si="100"/>
        <v>  </v>
      </c>
      <c r="N695" s="122"/>
    </row>
    <row r="696" ht="15" customHeight="1" spans="1:14">
      <c r="A696" s="120" t="s">
        <v>673</v>
      </c>
      <c r="B696" s="119"/>
      <c r="C696" s="119"/>
      <c r="D696" s="119"/>
      <c r="E696" s="120"/>
      <c r="F696" s="120">
        <f t="shared" si="98"/>
        <v>0</v>
      </c>
      <c r="G696" s="120" t="str">
        <f t="shared" si="102"/>
        <v>    </v>
      </c>
      <c r="H696" s="121" t="str">
        <f t="shared" si="99"/>
        <v> </v>
      </c>
      <c r="I696" s="120"/>
      <c r="J696" s="121" t="str">
        <f t="shared" si="105"/>
        <v>      精神卫生机构</v>
      </c>
      <c r="K696" s="113" t="str">
        <f t="shared" si="100"/>
        <v>  </v>
      </c>
      <c r="N696" s="122"/>
    </row>
    <row r="697" ht="15" customHeight="1" spans="1:14">
      <c r="A697" s="120" t="s">
        <v>674</v>
      </c>
      <c r="B697" s="119"/>
      <c r="C697" s="119"/>
      <c r="D697" s="119"/>
      <c r="E697" s="120"/>
      <c r="F697" s="120">
        <f t="shared" si="98"/>
        <v>0</v>
      </c>
      <c r="G697" s="120" t="str">
        <f t="shared" si="102"/>
        <v>    </v>
      </c>
      <c r="H697" s="121" t="str">
        <f t="shared" si="99"/>
        <v> </v>
      </c>
      <c r="I697" s="120"/>
      <c r="J697" s="121" t="str">
        <f t="shared" si="105"/>
        <v>      应急救治机构</v>
      </c>
      <c r="K697" s="113" t="str">
        <f t="shared" si="100"/>
        <v>  </v>
      </c>
      <c r="N697" s="122"/>
    </row>
    <row r="698" ht="15" customHeight="1" spans="1:14">
      <c r="A698" s="120" t="s">
        <v>675</v>
      </c>
      <c r="B698" s="119"/>
      <c r="C698" s="119"/>
      <c r="D698" s="119"/>
      <c r="E698" s="120"/>
      <c r="F698" s="120">
        <f t="shared" si="98"/>
        <v>0</v>
      </c>
      <c r="G698" s="120" t="str">
        <f t="shared" si="102"/>
        <v>    </v>
      </c>
      <c r="H698" s="121" t="str">
        <f t="shared" si="99"/>
        <v> </v>
      </c>
      <c r="I698" s="120"/>
      <c r="J698" s="121" t="str">
        <f t="shared" si="105"/>
        <v>      采供血机构</v>
      </c>
      <c r="K698" s="113" t="str">
        <f t="shared" si="100"/>
        <v>  </v>
      </c>
      <c r="N698" s="122"/>
    </row>
    <row r="699" ht="15" customHeight="1" spans="1:14">
      <c r="A699" s="120" t="s">
        <v>676</v>
      </c>
      <c r="B699" s="119"/>
      <c r="C699" s="119"/>
      <c r="D699" s="119"/>
      <c r="E699" s="120"/>
      <c r="F699" s="120">
        <f t="shared" si="98"/>
        <v>0</v>
      </c>
      <c r="G699" s="120" t="str">
        <f t="shared" si="102"/>
        <v>    </v>
      </c>
      <c r="H699" s="121" t="str">
        <f t="shared" si="99"/>
        <v> </v>
      </c>
      <c r="I699" s="120"/>
      <c r="J699" s="121" t="str">
        <f t="shared" si="105"/>
        <v>      其他专业公共卫生机构</v>
      </c>
      <c r="K699" s="113" t="str">
        <f t="shared" si="100"/>
        <v>  </v>
      </c>
      <c r="N699" s="122"/>
    </row>
    <row r="700" ht="15" customHeight="1" spans="1:14">
      <c r="A700" s="120" t="s">
        <v>677</v>
      </c>
      <c r="B700" s="119">
        <v>856</v>
      </c>
      <c r="C700" s="119">
        <f t="shared" si="104"/>
        <v>704</v>
      </c>
      <c r="D700" s="119">
        <v>152</v>
      </c>
      <c r="E700" s="120"/>
      <c r="F700" s="120">
        <f t="shared" si="98"/>
        <v>152</v>
      </c>
      <c r="G700" s="120" t="str">
        <f t="shared" si="102"/>
        <v>    </v>
      </c>
      <c r="H700" s="121" t="str">
        <f t="shared" si="99"/>
        <v> </v>
      </c>
      <c r="I700" s="120"/>
      <c r="J700" s="121" t="str">
        <f t="shared" si="105"/>
        <v>      基本公共卫生服务</v>
      </c>
      <c r="K700" s="113" t="str">
        <f t="shared" si="100"/>
        <v>  </v>
      </c>
      <c r="N700" s="122"/>
    </row>
    <row r="701" ht="15" customHeight="1" spans="1:14">
      <c r="A701" s="120" t="s">
        <v>678</v>
      </c>
      <c r="B701" s="119">
        <v>53</v>
      </c>
      <c r="C701" s="119">
        <f t="shared" si="104"/>
        <v>44</v>
      </c>
      <c r="D701" s="119">
        <v>9</v>
      </c>
      <c r="E701" s="120"/>
      <c r="F701" s="120">
        <f t="shared" si="98"/>
        <v>9</v>
      </c>
      <c r="G701" s="120" t="str">
        <f t="shared" si="102"/>
        <v>    </v>
      </c>
      <c r="H701" s="121" t="str">
        <f t="shared" si="99"/>
        <v> </v>
      </c>
      <c r="I701" s="120"/>
      <c r="J701" s="121" t="str">
        <f t="shared" si="105"/>
        <v>      重大公共卫生服务</v>
      </c>
      <c r="K701" s="113" t="str">
        <f t="shared" si="100"/>
        <v>  </v>
      </c>
      <c r="N701" s="122"/>
    </row>
    <row r="702" ht="15" customHeight="1" spans="1:14">
      <c r="A702" s="120" t="s">
        <v>679</v>
      </c>
      <c r="B702" s="119"/>
      <c r="C702" s="119"/>
      <c r="D702" s="119"/>
      <c r="E702" s="120"/>
      <c r="F702" s="120">
        <f t="shared" si="98"/>
        <v>0</v>
      </c>
      <c r="G702" s="120" t="str">
        <f t="shared" si="102"/>
        <v>    </v>
      </c>
      <c r="H702" s="121" t="str">
        <f t="shared" si="99"/>
        <v> </v>
      </c>
      <c r="I702" s="120"/>
      <c r="J702" s="121" t="str">
        <f t="shared" si="105"/>
        <v>      突发公共卫生事件应急处置</v>
      </c>
      <c r="K702" s="113" t="str">
        <f t="shared" si="100"/>
        <v>  </v>
      </c>
      <c r="N702" s="122"/>
    </row>
    <row r="703" ht="15" customHeight="1" spans="1:14">
      <c r="A703" s="120" t="s">
        <v>680</v>
      </c>
      <c r="B703" s="119">
        <v>15</v>
      </c>
      <c r="C703" s="119">
        <f t="shared" si="104"/>
        <v>15</v>
      </c>
      <c r="D703" s="119"/>
      <c r="E703" s="120"/>
      <c r="F703" s="120">
        <f t="shared" si="98"/>
        <v>0</v>
      </c>
      <c r="G703" s="120" t="str">
        <f t="shared" si="102"/>
        <v>    </v>
      </c>
      <c r="H703" s="121" t="str">
        <f t="shared" si="99"/>
        <v> </v>
      </c>
      <c r="I703" s="120"/>
      <c r="J703" s="121" t="str">
        <f t="shared" si="105"/>
        <v>      其他公共卫生支出</v>
      </c>
      <c r="K703" s="113" t="str">
        <f t="shared" si="100"/>
        <v>  </v>
      </c>
      <c r="N703" s="122"/>
    </row>
    <row r="704" ht="15" customHeight="1" spans="1:14">
      <c r="A704" s="120" t="s">
        <v>681</v>
      </c>
      <c r="B704" s="119">
        <f>SUM(B705:B707)</f>
        <v>211</v>
      </c>
      <c r="C704" s="119">
        <f t="shared" si="104"/>
        <v>208</v>
      </c>
      <c r="D704" s="119">
        <f>D706</f>
        <v>3</v>
      </c>
      <c r="E704" s="120"/>
      <c r="F704" s="120">
        <f t="shared" si="98"/>
        <v>3</v>
      </c>
      <c r="G704" s="120" t="str">
        <f t="shared" si="102"/>
        <v>    </v>
      </c>
      <c r="H704" s="121" t="str">
        <f t="shared" si="99"/>
        <v>计</v>
      </c>
      <c r="I704" s="120" t="str">
        <f>A704</f>
        <v>    计划生育事务</v>
      </c>
      <c r="J704" s="121"/>
      <c r="K704" s="113" t="str">
        <f t="shared" si="100"/>
        <v/>
      </c>
      <c r="N704" s="122"/>
    </row>
    <row r="705" ht="15" customHeight="1" spans="1:14">
      <c r="A705" s="120" t="s">
        <v>682</v>
      </c>
      <c r="B705" s="119"/>
      <c r="C705" s="119"/>
      <c r="D705" s="119"/>
      <c r="E705" s="120"/>
      <c r="F705" s="120">
        <f t="shared" si="98"/>
        <v>0</v>
      </c>
      <c r="G705" s="120" t="str">
        <f t="shared" si="102"/>
        <v>    </v>
      </c>
      <c r="H705" s="121" t="str">
        <f t="shared" si="99"/>
        <v> </v>
      </c>
      <c r="I705" s="120"/>
      <c r="J705" s="121" t="str">
        <f>A705</f>
        <v>      计划生育机构</v>
      </c>
      <c r="K705" s="113" t="str">
        <f t="shared" si="100"/>
        <v>  </v>
      </c>
      <c r="N705" s="122"/>
    </row>
    <row r="706" ht="15" customHeight="1" spans="1:14">
      <c r="A706" s="120" t="s">
        <v>683</v>
      </c>
      <c r="B706" s="119">
        <v>205</v>
      </c>
      <c r="C706" s="119">
        <f t="shared" si="104"/>
        <v>202</v>
      </c>
      <c r="D706" s="119">
        <v>3</v>
      </c>
      <c r="E706" s="120"/>
      <c r="F706" s="120">
        <f t="shared" si="98"/>
        <v>3</v>
      </c>
      <c r="G706" s="120" t="str">
        <f t="shared" si="102"/>
        <v>    </v>
      </c>
      <c r="H706" s="121" t="str">
        <f t="shared" si="99"/>
        <v> </v>
      </c>
      <c r="I706" s="120"/>
      <c r="J706" s="121" t="str">
        <f>A706</f>
        <v>      计划生育服务</v>
      </c>
      <c r="K706" s="113" t="str">
        <f t="shared" si="100"/>
        <v>  </v>
      </c>
      <c r="N706" s="122"/>
    </row>
    <row r="707" ht="15" customHeight="1" spans="1:14">
      <c r="A707" s="120" t="s">
        <v>684</v>
      </c>
      <c r="B707" s="119">
        <v>6</v>
      </c>
      <c r="C707" s="119">
        <f t="shared" si="104"/>
        <v>6</v>
      </c>
      <c r="D707" s="119"/>
      <c r="E707" s="120"/>
      <c r="F707" s="120">
        <f t="shared" si="98"/>
        <v>0</v>
      </c>
      <c r="G707" s="120" t="str">
        <f t="shared" si="102"/>
        <v>    </v>
      </c>
      <c r="H707" s="121" t="str">
        <f t="shared" si="99"/>
        <v> </v>
      </c>
      <c r="I707" s="120"/>
      <c r="J707" s="121" t="str">
        <f>A707</f>
        <v>      其他计划生育事务支出</v>
      </c>
      <c r="K707" s="113" t="str">
        <f t="shared" si="100"/>
        <v>  </v>
      </c>
      <c r="N707" s="122"/>
    </row>
    <row r="708" ht="15" customHeight="1" spans="1:14">
      <c r="A708" s="120" t="s">
        <v>685</v>
      </c>
      <c r="B708" s="119">
        <f>SUM(B709:B712)</f>
        <v>2004</v>
      </c>
      <c r="C708" s="119">
        <f t="shared" si="104"/>
        <v>2004</v>
      </c>
      <c r="D708" s="119"/>
      <c r="E708" s="120"/>
      <c r="F708" s="120">
        <f t="shared" si="98"/>
        <v>0</v>
      </c>
      <c r="G708" s="120" t="str">
        <f t="shared" si="102"/>
        <v>    </v>
      </c>
      <c r="H708" s="121" t="str">
        <f t="shared" si="99"/>
        <v>行</v>
      </c>
      <c r="I708" s="120" t="str">
        <f>A708</f>
        <v>    行政事业单位医疗</v>
      </c>
      <c r="J708" s="121"/>
      <c r="K708" s="113" t="str">
        <f t="shared" si="100"/>
        <v/>
      </c>
      <c r="N708" s="122"/>
    </row>
    <row r="709" ht="15" customHeight="1" spans="1:14">
      <c r="A709" s="120" t="s">
        <v>686</v>
      </c>
      <c r="B709" s="119">
        <v>387</v>
      </c>
      <c r="C709" s="119">
        <f t="shared" si="104"/>
        <v>387</v>
      </c>
      <c r="D709" s="119"/>
      <c r="E709" s="120"/>
      <c r="F709" s="120">
        <f t="shared" si="98"/>
        <v>0</v>
      </c>
      <c r="G709" s="120" t="str">
        <f t="shared" si="102"/>
        <v>    </v>
      </c>
      <c r="H709" s="121" t="str">
        <f t="shared" si="99"/>
        <v> </v>
      </c>
      <c r="I709" s="120"/>
      <c r="J709" s="121" t="str">
        <f>A709</f>
        <v>      行政单位医疗</v>
      </c>
      <c r="K709" s="113" t="str">
        <f t="shared" si="100"/>
        <v>  </v>
      </c>
      <c r="N709" s="122"/>
    </row>
    <row r="710" ht="15" customHeight="1" spans="1:14">
      <c r="A710" s="120" t="s">
        <v>687</v>
      </c>
      <c r="B710" s="119">
        <v>1617</v>
      </c>
      <c r="C710" s="119">
        <f t="shared" si="104"/>
        <v>1617</v>
      </c>
      <c r="D710" s="119"/>
      <c r="E710" s="120"/>
      <c r="F710" s="120">
        <f t="shared" ref="F710:F738" si="106">B710-C710</f>
        <v>0</v>
      </c>
      <c r="G710" s="120" t="str">
        <f t="shared" si="102"/>
        <v>    </v>
      </c>
      <c r="H710" s="121" t="str">
        <f t="shared" si="99"/>
        <v> </v>
      </c>
      <c r="I710" s="120"/>
      <c r="J710" s="121" t="str">
        <f>A710</f>
        <v>      事业单位医疗</v>
      </c>
      <c r="K710" s="113" t="str">
        <f t="shared" si="100"/>
        <v>  </v>
      </c>
      <c r="N710" s="122"/>
    </row>
    <row r="711" ht="15" customHeight="1" spans="1:14">
      <c r="A711" s="120" t="s">
        <v>688</v>
      </c>
      <c r="B711" s="119"/>
      <c r="C711" s="119"/>
      <c r="D711" s="119"/>
      <c r="E711" s="120"/>
      <c r="F711" s="120">
        <f t="shared" si="106"/>
        <v>0</v>
      </c>
      <c r="G711" s="120" t="str">
        <f t="shared" si="102"/>
        <v>    </v>
      </c>
      <c r="H711" s="121" t="str">
        <f t="shared" si="99"/>
        <v> </v>
      </c>
      <c r="I711" s="120"/>
      <c r="J711" s="121" t="str">
        <f>A711</f>
        <v>      公务员医疗补助</v>
      </c>
      <c r="K711" s="113" t="str">
        <f t="shared" si="100"/>
        <v>  </v>
      </c>
      <c r="N711" s="122"/>
    </row>
    <row r="712" ht="15" customHeight="1" spans="1:14">
      <c r="A712" s="120" t="s">
        <v>689</v>
      </c>
      <c r="B712" s="119"/>
      <c r="C712" s="119"/>
      <c r="D712" s="119"/>
      <c r="E712" s="120"/>
      <c r="F712" s="120">
        <f t="shared" si="106"/>
        <v>0</v>
      </c>
      <c r="G712" s="120" t="str">
        <f t="shared" si="102"/>
        <v>    </v>
      </c>
      <c r="H712" s="121" t="str">
        <f t="shared" si="99"/>
        <v> </v>
      </c>
      <c r="I712" s="120"/>
      <c r="J712" s="121" t="str">
        <f>A712</f>
        <v>      其他行政事业单位医疗支出</v>
      </c>
      <c r="K712" s="113" t="str">
        <f t="shared" si="100"/>
        <v>  </v>
      </c>
      <c r="N712" s="122"/>
    </row>
    <row r="713" ht="15" customHeight="1" spans="1:14">
      <c r="A713" s="120" t="s">
        <v>690</v>
      </c>
      <c r="B713" s="119">
        <f>SUM(B714:B716)</f>
        <v>483</v>
      </c>
      <c r="C713" s="119">
        <f t="shared" si="104"/>
        <v>483</v>
      </c>
      <c r="D713" s="119"/>
      <c r="E713" s="120"/>
      <c r="F713" s="120">
        <f t="shared" si="106"/>
        <v>0</v>
      </c>
      <c r="G713" s="120" t="str">
        <f t="shared" si="102"/>
        <v>    </v>
      </c>
      <c r="H713" s="121" t="str">
        <f t="shared" si="99"/>
        <v>财</v>
      </c>
      <c r="I713" s="120" t="str">
        <f>A713</f>
        <v>    财政对基本医疗保险基金的补助</v>
      </c>
      <c r="J713" s="121"/>
      <c r="K713" s="113" t="str">
        <f t="shared" si="100"/>
        <v/>
      </c>
      <c r="N713" s="122"/>
    </row>
    <row r="714" ht="15" customHeight="1" spans="1:14">
      <c r="A714" s="120" t="s">
        <v>691</v>
      </c>
      <c r="B714" s="119"/>
      <c r="C714" s="119"/>
      <c r="D714" s="119"/>
      <c r="E714" s="120"/>
      <c r="F714" s="120">
        <f t="shared" si="106"/>
        <v>0</v>
      </c>
      <c r="G714" s="120" t="str">
        <f t="shared" si="102"/>
        <v>    </v>
      </c>
      <c r="H714" s="121" t="str">
        <f t="shared" si="99"/>
        <v> </v>
      </c>
      <c r="I714" s="120"/>
      <c r="J714" s="121" t="str">
        <f>A714</f>
        <v>      财政对职工基本医疗保险基金的补助</v>
      </c>
      <c r="K714" s="113" t="str">
        <f t="shared" si="100"/>
        <v>  </v>
      </c>
      <c r="N714" s="122"/>
    </row>
    <row r="715" ht="15" customHeight="1" spans="1:14">
      <c r="A715" s="120" t="s">
        <v>692</v>
      </c>
      <c r="B715" s="119">
        <v>483</v>
      </c>
      <c r="C715" s="119">
        <f t="shared" si="104"/>
        <v>483</v>
      </c>
      <c r="D715" s="119"/>
      <c r="E715" s="120"/>
      <c r="F715" s="120">
        <f t="shared" si="106"/>
        <v>0</v>
      </c>
      <c r="G715" s="120" t="str">
        <f t="shared" si="102"/>
        <v>    </v>
      </c>
      <c r="H715" s="121" t="str">
        <f t="shared" si="99"/>
        <v> </v>
      </c>
      <c r="I715" s="120"/>
      <c r="J715" s="121" t="str">
        <f>A715</f>
        <v>      财政对城乡居民基本医疗保险基金的补助</v>
      </c>
      <c r="K715" s="113" t="str">
        <f t="shared" si="100"/>
        <v>  </v>
      </c>
      <c r="N715" s="122"/>
    </row>
    <row r="716" ht="15" customHeight="1" spans="1:14">
      <c r="A716" s="120" t="s">
        <v>693</v>
      </c>
      <c r="B716" s="119"/>
      <c r="C716" s="119"/>
      <c r="D716" s="119"/>
      <c r="E716" s="120"/>
      <c r="F716" s="120">
        <f t="shared" si="106"/>
        <v>0</v>
      </c>
      <c r="G716" s="120" t="str">
        <f t="shared" si="102"/>
        <v>    </v>
      </c>
      <c r="H716" s="121" t="str">
        <f t="shared" ref="H716:H732" si="107">MID(A716,5,1)</f>
        <v> </v>
      </c>
      <c r="I716" s="120"/>
      <c r="J716" s="121" t="str">
        <f>A716</f>
        <v>      财政对其他基本医疗保险基金的补助</v>
      </c>
      <c r="K716" s="113" t="str">
        <f t="shared" ref="K716:K732" si="108">LEFT(J716,2)</f>
        <v>  </v>
      </c>
      <c r="N716" s="122"/>
    </row>
    <row r="717" ht="15" customHeight="1" spans="1:14">
      <c r="A717" s="120" t="s">
        <v>694</v>
      </c>
      <c r="B717" s="119">
        <f>SUM(B718:B720)</f>
        <v>186</v>
      </c>
      <c r="C717" s="119">
        <f t="shared" si="104"/>
        <v>186</v>
      </c>
      <c r="D717" s="119"/>
      <c r="E717" s="120"/>
      <c r="F717" s="120">
        <f t="shared" si="106"/>
        <v>0</v>
      </c>
      <c r="G717" s="120" t="str">
        <f t="shared" si="102"/>
        <v>    </v>
      </c>
      <c r="H717" s="121" t="str">
        <f t="shared" si="107"/>
        <v>医</v>
      </c>
      <c r="I717" s="120" t="str">
        <f>A717</f>
        <v>    医疗救助</v>
      </c>
      <c r="J717" s="121"/>
      <c r="K717" s="113" t="str">
        <f t="shared" si="108"/>
        <v/>
      </c>
      <c r="N717" s="122"/>
    </row>
    <row r="718" ht="15" customHeight="1" spans="1:14">
      <c r="A718" s="120" t="s">
        <v>695</v>
      </c>
      <c r="B718" s="119">
        <v>186</v>
      </c>
      <c r="C718" s="119">
        <f t="shared" si="104"/>
        <v>186</v>
      </c>
      <c r="D718" s="119"/>
      <c r="E718" s="120"/>
      <c r="F718" s="120">
        <f t="shared" si="106"/>
        <v>0</v>
      </c>
      <c r="G718" s="120" t="str">
        <f t="shared" si="102"/>
        <v>    </v>
      </c>
      <c r="H718" s="121" t="str">
        <f t="shared" si="107"/>
        <v> </v>
      </c>
      <c r="I718" s="120"/>
      <c r="J718" s="121" t="str">
        <f>A718</f>
        <v>      城乡医疗救助</v>
      </c>
      <c r="K718" s="113" t="str">
        <f t="shared" si="108"/>
        <v>  </v>
      </c>
      <c r="N718" s="122"/>
    </row>
    <row r="719" ht="15" customHeight="1" spans="1:14">
      <c r="A719" s="120" t="s">
        <v>696</v>
      </c>
      <c r="B719" s="119"/>
      <c r="C719" s="119"/>
      <c r="D719" s="119"/>
      <c r="E719" s="120"/>
      <c r="F719" s="120">
        <f t="shared" si="106"/>
        <v>0</v>
      </c>
      <c r="G719" s="120" t="str">
        <f t="shared" ref="G719:G732" si="109">LEFT(A719,4)</f>
        <v>    </v>
      </c>
      <c r="H719" s="121" t="str">
        <f t="shared" si="107"/>
        <v> </v>
      </c>
      <c r="I719" s="120"/>
      <c r="J719" s="121" t="str">
        <f>A719</f>
        <v>      疾病应急救助</v>
      </c>
      <c r="K719" s="113" t="str">
        <f t="shared" si="108"/>
        <v>  </v>
      </c>
      <c r="N719" s="122"/>
    </row>
    <row r="720" ht="15" customHeight="1" spans="1:14">
      <c r="A720" s="120" t="s">
        <v>697</v>
      </c>
      <c r="B720" s="119"/>
      <c r="C720" s="119"/>
      <c r="D720" s="119"/>
      <c r="E720" s="120"/>
      <c r="F720" s="120">
        <f t="shared" si="106"/>
        <v>0</v>
      </c>
      <c r="G720" s="120" t="str">
        <f t="shared" si="109"/>
        <v>    </v>
      </c>
      <c r="H720" s="121" t="str">
        <f t="shared" si="107"/>
        <v> </v>
      </c>
      <c r="I720" s="120"/>
      <c r="J720" s="121" t="str">
        <f>A720</f>
        <v>      其他医疗救助支出</v>
      </c>
      <c r="K720" s="113" t="str">
        <f t="shared" si="108"/>
        <v>  </v>
      </c>
      <c r="N720" s="122"/>
    </row>
    <row r="721" ht="15" customHeight="1" spans="1:14">
      <c r="A721" s="120" t="s">
        <v>698</v>
      </c>
      <c r="B721" s="119">
        <f>B722+B723</f>
        <v>71</v>
      </c>
      <c r="C721" s="119">
        <f t="shared" si="104"/>
        <v>49</v>
      </c>
      <c r="D721" s="119">
        <f>D722</f>
        <v>22</v>
      </c>
      <c r="E721" s="120"/>
      <c r="F721" s="120">
        <f t="shared" si="106"/>
        <v>22</v>
      </c>
      <c r="G721" s="120" t="str">
        <f t="shared" si="109"/>
        <v>    </v>
      </c>
      <c r="H721" s="121" t="str">
        <f t="shared" si="107"/>
        <v>优</v>
      </c>
      <c r="I721" s="120" t="str">
        <f>A721</f>
        <v>    优抚对象医疗</v>
      </c>
      <c r="J721" s="121"/>
      <c r="K721" s="113" t="str">
        <f t="shared" si="108"/>
        <v/>
      </c>
      <c r="N721" s="122"/>
    </row>
    <row r="722" ht="15" customHeight="1" spans="1:14">
      <c r="A722" s="120" t="s">
        <v>699</v>
      </c>
      <c r="B722" s="119">
        <v>71</v>
      </c>
      <c r="C722" s="119">
        <f t="shared" si="104"/>
        <v>49</v>
      </c>
      <c r="D722" s="119">
        <v>22</v>
      </c>
      <c r="E722" s="120"/>
      <c r="F722" s="120">
        <f t="shared" si="106"/>
        <v>22</v>
      </c>
      <c r="G722" s="120" t="str">
        <f t="shared" si="109"/>
        <v>    </v>
      </c>
      <c r="H722" s="121" t="str">
        <f t="shared" si="107"/>
        <v> </v>
      </c>
      <c r="I722" s="120"/>
      <c r="J722" s="121" t="str">
        <f>A722</f>
        <v>      优抚对象医疗补助</v>
      </c>
      <c r="K722" s="113" t="str">
        <f t="shared" si="108"/>
        <v>  </v>
      </c>
      <c r="N722" s="122"/>
    </row>
    <row r="723" ht="15" customHeight="1" spans="1:14">
      <c r="A723" s="120" t="s">
        <v>700</v>
      </c>
      <c r="B723" s="119"/>
      <c r="C723" s="119"/>
      <c r="D723" s="119"/>
      <c r="E723" s="120"/>
      <c r="F723" s="120">
        <f t="shared" si="106"/>
        <v>0</v>
      </c>
      <c r="G723" s="120" t="str">
        <f t="shared" si="109"/>
        <v>    </v>
      </c>
      <c r="H723" s="121" t="str">
        <f t="shared" si="107"/>
        <v> </v>
      </c>
      <c r="I723" s="120"/>
      <c r="J723" s="121" t="str">
        <f>A723</f>
        <v>      其他优抚对象医疗支出</v>
      </c>
      <c r="K723" s="113" t="str">
        <f t="shared" si="108"/>
        <v>  </v>
      </c>
      <c r="N723" s="122"/>
    </row>
    <row r="724" ht="15" customHeight="1" spans="1:14">
      <c r="A724" s="120" t="s">
        <v>701</v>
      </c>
      <c r="B724" s="119">
        <f>SUM(B725:B732)</f>
        <v>323</v>
      </c>
      <c r="C724" s="119">
        <f t="shared" si="104"/>
        <v>323</v>
      </c>
      <c r="D724" s="119"/>
      <c r="E724" s="120"/>
      <c r="F724" s="120">
        <f t="shared" si="106"/>
        <v>0</v>
      </c>
      <c r="G724" s="120" t="str">
        <f t="shared" si="109"/>
        <v>    </v>
      </c>
      <c r="H724" s="121" t="str">
        <f t="shared" si="107"/>
        <v>医</v>
      </c>
      <c r="I724" s="120" t="str">
        <f>A724</f>
        <v>    医疗保障管理事务</v>
      </c>
      <c r="J724" s="121"/>
      <c r="K724" s="113" t="str">
        <f t="shared" si="108"/>
        <v/>
      </c>
      <c r="N724" s="122"/>
    </row>
    <row r="725" ht="15" customHeight="1" spans="1:14">
      <c r="A725" s="120" t="s">
        <v>187</v>
      </c>
      <c r="B725" s="119">
        <v>70</v>
      </c>
      <c r="C725" s="119">
        <f t="shared" si="104"/>
        <v>70</v>
      </c>
      <c r="D725" s="119"/>
      <c r="E725" s="120"/>
      <c r="F725" s="120">
        <f t="shared" si="106"/>
        <v>0</v>
      </c>
      <c r="G725" s="120" t="str">
        <f t="shared" si="109"/>
        <v>    </v>
      </c>
      <c r="H725" s="121" t="str">
        <f t="shared" si="107"/>
        <v> </v>
      </c>
      <c r="I725" s="120"/>
      <c r="J725" s="121" t="str">
        <f t="shared" ref="J725:J732" si="110">A725</f>
        <v>      行政运行</v>
      </c>
      <c r="K725" s="113" t="str">
        <f t="shared" si="108"/>
        <v>  </v>
      </c>
      <c r="N725" s="122"/>
    </row>
    <row r="726" ht="15" customHeight="1" spans="1:14">
      <c r="A726" s="120" t="s">
        <v>188</v>
      </c>
      <c r="B726" s="119">
        <v>4</v>
      </c>
      <c r="C726" s="119">
        <f t="shared" si="104"/>
        <v>4</v>
      </c>
      <c r="D726" s="119"/>
      <c r="E726" s="120"/>
      <c r="F726" s="120">
        <f t="shared" si="106"/>
        <v>0</v>
      </c>
      <c r="G726" s="120" t="str">
        <f t="shared" si="109"/>
        <v>    </v>
      </c>
      <c r="H726" s="121" t="str">
        <f t="shared" si="107"/>
        <v> </v>
      </c>
      <c r="I726" s="120"/>
      <c r="J726" s="121" t="str">
        <f t="shared" si="110"/>
        <v>      一般行政管理事务</v>
      </c>
      <c r="K726" s="113" t="str">
        <f t="shared" si="108"/>
        <v>  </v>
      </c>
      <c r="N726" s="122"/>
    </row>
    <row r="727" ht="15" customHeight="1" spans="1:14">
      <c r="A727" s="120" t="s">
        <v>189</v>
      </c>
      <c r="B727" s="119"/>
      <c r="C727" s="119"/>
      <c r="D727" s="119"/>
      <c r="E727" s="120"/>
      <c r="F727" s="120">
        <f t="shared" si="106"/>
        <v>0</v>
      </c>
      <c r="G727" s="120" t="str">
        <f t="shared" si="109"/>
        <v>    </v>
      </c>
      <c r="H727" s="121" t="str">
        <f t="shared" si="107"/>
        <v> </v>
      </c>
      <c r="I727" s="120"/>
      <c r="J727" s="121" t="str">
        <f t="shared" si="110"/>
        <v>      机关服务</v>
      </c>
      <c r="K727" s="113" t="str">
        <f t="shared" si="108"/>
        <v>  </v>
      </c>
      <c r="N727" s="122"/>
    </row>
    <row r="728" ht="15" customHeight="1" spans="1:14">
      <c r="A728" s="120" t="s">
        <v>227</v>
      </c>
      <c r="B728" s="119">
        <v>24</v>
      </c>
      <c r="C728" s="119">
        <f t="shared" si="104"/>
        <v>24</v>
      </c>
      <c r="D728" s="119"/>
      <c r="E728" s="120"/>
      <c r="F728" s="120">
        <f t="shared" si="106"/>
        <v>0</v>
      </c>
      <c r="G728" s="120" t="str">
        <f t="shared" si="109"/>
        <v>    </v>
      </c>
      <c r="H728" s="121" t="str">
        <f t="shared" si="107"/>
        <v> </v>
      </c>
      <c r="I728" s="120"/>
      <c r="J728" s="121" t="str">
        <f t="shared" si="110"/>
        <v>      信息化建设</v>
      </c>
      <c r="K728" s="113" t="str">
        <f t="shared" si="108"/>
        <v>  </v>
      </c>
      <c r="N728" s="122"/>
    </row>
    <row r="729" ht="15" customHeight="1" spans="1:14">
      <c r="A729" s="120" t="s">
        <v>702</v>
      </c>
      <c r="B729" s="119"/>
      <c r="C729" s="119"/>
      <c r="D729" s="119"/>
      <c r="E729" s="120"/>
      <c r="F729" s="120">
        <f t="shared" si="106"/>
        <v>0</v>
      </c>
      <c r="G729" s="120" t="str">
        <f t="shared" si="109"/>
        <v>    </v>
      </c>
      <c r="H729" s="121" t="str">
        <f t="shared" si="107"/>
        <v> </v>
      </c>
      <c r="I729" s="120"/>
      <c r="J729" s="121" t="str">
        <f t="shared" si="110"/>
        <v>      医疗保障政策管理</v>
      </c>
      <c r="K729" s="113" t="str">
        <f t="shared" si="108"/>
        <v>  </v>
      </c>
      <c r="N729" s="122"/>
    </row>
    <row r="730" ht="15" customHeight="1" spans="1:14">
      <c r="A730" s="120" t="s">
        <v>703</v>
      </c>
      <c r="B730" s="119">
        <v>31</v>
      </c>
      <c r="C730" s="119">
        <f t="shared" si="104"/>
        <v>31</v>
      </c>
      <c r="D730" s="119"/>
      <c r="E730" s="120"/>
      <c r="F730" s="120">
        <f t="shared" si="106"/>
        <v>0</v>
      </c>
      <c r="G730" s="120" t="str">
        <f t="shared" si="109"/>
        <v>    </v>
      </c>
      <c r="H730" s="121" t="str">
        <f t="shared" si="107"/>
        <v> </v>
      </c>
      <c r="I730" s="120"/>
      <c r="J730" s="121" t="str">
        <f t="shared" si="110"/>
        <v>      医疗保障经办事务</v>
      </c>
      <c r="K730" s="113" t="str">
        <f t="shared" si="108"/>
        <v>  </v>
      </c>
      <c r="N730" s="122"/>
    </row>
    <row r="731" ht="15" customHeight="1" spans="1:14">
      <c r="A731" s="120" t="s">
        <v>196</v>
      </c>
      <c r="B731" s="119">
        <v>171</v>
      </c>
      <c r="C731" s="119">
        <f t="shared" si="104"/>
        <v>171</v>
      </c>
      <c r="D731" s="119"/>
      <c r="E731" s="120"/>
      <c r="F731" s="120">
        <f t="shared" si="106"/>
        <v>0</v>
      </c>
      <c r="G731" s="120" t="str">
        <f t="shared" si="109"/>
        <v>    </v>
      </c>
      <c r="H731" s="121" t="str">
        <f t="shared" si="107"/>
        <v> </v>
      </c>
      <c r="I731" s="120"/>
      <c r="J731" s="121" t="str">
        <f t="shared" si="110"/>
        <v>      事业运行</v>
      </c>
      <c r="K731" s="113" t="str">
        <f t="shared" si="108"/>
        <v>  </v>
      </c>
      <c r="N731" s="122"/>
    </row>
    <row r="732" ht="15" customHeight="1" spans="1:14">
      <c r="A732" s="120" t="s">
        <v>704</v>
      </c>
      <c r="B732" s="119">
        <v>23</v>
      </c>
      <c r="C732" s="119">
        <f t="shared" si="104"/>
        <v>23</v>
      </c>
      <c r="D732" s="119"/>
      <c r="E732" s="120"/>
      <c r="F732" s="120">
        <f t="shared" si="106"/>
        <v>0</v>
      </c>
      <c r="G732" s="120" t="str">
        <f t="shared" si="109"/>
        <v>    </v>
      </c>
      <c r="H732" s="121" t="str">
        <f t="shared" si="107"/>
        <v> </v>
      </c>
      <c r="I732" s="120"/>
      <c r="J732" s="121" t="str">
        <f t="shared" si="110"/>
        <v>      其他医疗保障管理事务支出</v>
      </c>
      <c r="K732" s="113" t="str">
        <f t="shared" si="108"/>
        <v>  </v>
      </c>
      <c r="N732" s="122"/>
    </row>
    <row r="733" ht="15" customHeight="1" spans="1:14">
      <c r="A733" s="120" t="s">
        <v>705</v>
      </c>
      <c r="B733" s="119">
        <f>B734+B735</f>
        <v>465</v>
      </c>
      <c r="C733" s="119">
        <f t="shared" si="104"/>
        <v>384</v>
      </c>
      <c r="D733" s="119">
        <f>D734</f>
        <v>81</v>
      </c>
      <c r="E733" s="120"/>
      <c r="F733" s="120">
        <f t="shared" si="106"/>
        <v>81</v>
      </c>
      <c r="G733" s="120"/>
      <c r="H733" s="121"/>
      <c r="I733" s="120"/>
      <c r="J733" s="121"/>
      <c r="N733" s="122"/>
    </row>
    <row r="734" ht="15" customHeight="1" spans="1:14">
      <c r="A734" s="120" t="s">
        <v>706</v>
      </c>
      <c r="B734" s="119">
        <v>415</v>
      </c>
      <c r="C734" s="119">
        <f t="shared" si="104"/>
        <v>334</v>
      </c>
      <c r="D734" s="119">
        <v>81</v>
      </c>
      <c r="E734" s="120"/>
      <c r="F734" s="120">
        <f t="shared" si="106"/>
        <v>81</v>
      </c>
      <c r="G734" s="120"/>
      <c r="H734" s="121"/>
      <c r="I734" s="120"/>
      <c r="J734" s="121" t="str">
        <f>A734</f>
        <v>      中医(民族医)药专项</v>
      </c>
      <c r="N734" s="122"/>
    </row>
    <row r="735" ht="15" customHeight="1" spans="1:14">
      <c r="A735" s="120" t="s">
        <v>707</v>
      </c>
      <c r="B735" s="119">
        <v>50</v>
      </c>
      <c r="C735" s="119">
        <f t="shared" si="104"/>
        <v>50</v>
      </c>
      <c r="D735" s="119"/>
      <c r="E735" s="120"/>
      <c r="F735" s="120">
        <f t="shared" si="106"/>
        <v>0</v>
      </c>
      <c r="G735" s="120"/>
      <c r="H735" s="121"/>
      <c r="I735" s="120"/>
      <c r="J735" s="121" t="str">
        <f>A735</f>
        <v>      其他中医药事务支出</v>
      </c>
      <c r="N735" s="122"/>
    </row>
    <row r="736" ht="15" customHeight="1" spans="1:14">
      <c r="A736" s="120" t="s">
        <v>708</v>
      </c>
      <c r="B736" s="119">
        <f>B737+B738</f>
        <v>795</v>
      </c>
      <c r="C736" s="119">
        <f t="shared" si="104"/>
        <v>509</v>
      </c>
      <c r="D736" s="119">
        <v>286</v>
      </c>
      <c r="E736" s="120"/>
      <c r="F736" s="120">
        <f t="shared" si="106"/>
        <v>286</v>
      </c>
      <c r="G736" s="120" t="str">
        <f>LEFT(A736,4)</f>
        <v>    </v>
      </c>
      <c r="H736" s="121" t="str">
        <f>MID(A736,5,1)</f>
        <v>托</v>
      </c>
      <c r="I736" s="120" t="str">
        <f>A736</f>
        <v>    托育服务</v>
      </c>
      <c r="J736" s="121"/>
      <c r="K736" s="113" t="str">
        <f>LEFT(J736,2)</f>
        <v/>
      </c>
      <c r="N736" s="122"/>
    </row>
    <row r="737" ht="15" customHeight="1" spans="1:14">
      <c r="A737" s="120" t="s">
        <v>709</v>
      </c>
      <c r="B737" s="119">
        <v>183</v>
      </c>
      <c r="C737" s="119">
        <f t="shared" si="104"/>
        <v>183</v>
      </c>
      <c r="D737" s="119"/>
      <c r="E737" s="120"/>
      <c r="F737" s="120">
        <f t="shared" si="106"/>
        <v>0</v>
      </c>
      <c r="G737" s="120" t="str">
        <f>LEFT(A737,4)</f>
        <v>    </v>
      </c>
      <c r="H737" s="121" t="str">
        <f>MID(A737,5,1)</f>
        <v> </v>
      </c>
      <c r="I737" s="120"/>
      <c r="J737" s="121" t="str">
        <f>A737</f>
        <v>      托育机构</v>
      </c>
      <c r="K737" s="113" t="str">
        <f>LEFT(J737,2)</f>
        <v>  </v>
      </c>
      <c r="N737" s="122"/>
    </row>
    <row r="738" ht="15" customHeight="1" spans="1:14">
      <c r="A738" s="120" t="s">
        <v>710</v>
      </c>
      <c r="B738" s="119">
        <v>612</v>
      </c>
      <c r="C738" s="119">
        <f t="shared" si="104"/>
        <v>612</v>
      </c>
      <c r="D738" s="119"/>
      <c r="E738" s="120"/>
      <c r="F738" s="120">
        <f t="shared" si="106"/>
        <v>0</v>
      </c>
      <c r="G738" s="120"/>
      <c r="H738" s="121"/>
      <c r="I738" s="120"/>
      <c r="J738" s="121" t="str">
        <f>A738</f>
        <v>      育儿补贴</v>
      </c>
      <c r="N738" s="122"/>
    </row>
    <row r="739" ht="15" customHeight="1" spans="1:14">
      <c r="A739" s="120" t="s">
        <v>711</v>
      </c>
      <c r="B739" s="119"/>
      <c r="C739" s="119">
        <f t="shared" si="104"/>
        <v>-286</v>
      </c>
      <c r="D739" s="119">
        <v>286</v>
      </c>
      <c r="E739" s="120"/>
      <c r="F739" s="120"/>
      <c r="G739" s="120"/>
      <c r="H739" s="121"/>
      <c r="I739" s="120"/>
      <c r="J739" s="121"/>
      <c r="N739" s="122"/>
    </row>
    <row r="740" ht="15" customHeight="1" spans="1:14">
      <c r="A740" s="120" t="s">
        <v>712</v>
      </c>
      <c r="B740" s="119"/>
      <c r="C740" s="119"/>
      <c r="D740" s="119"/>
      <c r="E740" s="120"/>
      <c r="F740" s="120">
        <f t="shared" ref="F740:F774" si="111">B740-C740</f>
        <v>0</v>
      </c>
      <c r="G740" s="120" t="str">
        <f t="shared" ref="G740:G787" si="112">LEFT(A740,4)</f>
        <v>    </v>
      </c>
      <c r="H740" s="121" t="str">
        <f t="shared" ref="H740:H781" si="113">MID(A740,5,1)</f>
        <v>老</v>
      </c>
      <c r="I740" s="120" t="str">
        <f>A740</f>
        <v>    老龄卫生健康事务</v>
      </c>
      <c r="J740" s="121"/>
      <c r="K740" s="113" t="str">
        <f t="shared" ref="K740:K781" si="114">LEFT(J740,2)</f>
        <v/>
      </c>
      <c r="N740" s="122"/>
    </row>
    <row r="741" ht="15" customHeight="1" spans="1:14">
      <c r="A741" s="120" t="s">
        <v>713</v>
      </c>
      <c r="B741" s="119"/>
      <c r="C741" s="119"/>
      <c r="D741" s="119"/>
      <c r="E741" s="120"/>
      <c r="F741" s="120">
        <f t="shared" si="111"/>
        <v>0</v>
      </c>
      <c r="G741" s="120" t="str">
        <f t="shared" si="112"/>
        <v>    </v>
      </c>
      <c r="H741" s="121" t="str">
        <f t="shared" si="113"/>
        <v> </v>
      </c>
      <c r="I741" s="120"/>
      <c r="J741" s="121" t="str">
        <f t="shared" ref="J741:J747" si="115">A741</f>
        <v>      老龄卫生健康事务</v>
      </c>
      <c r="K741" s="113" t="str">
        <f t="shared" si="114"/>
        <v>  </v>
      </c>
      <c r="N741" s="122"/>
    </row>
    <row r="742" ht="15" customHeight="1" spans="1:14">
      <c r="A742" s="120" t="s">
        <v>714</v>
      </c>
      <c r="B742" s="119"/>
      <c r="C742" s="119"/>
      <c r="D742" s="119"/>
      <c r="E742" s="120"/>
      <c r="F742" s="120">
        <f t="shared" si="111"/>
        <v>0</v>
      </c>
      <c r="G742" s="120" t="str">
        <f t="shared" si="112"/>
        <v>    </v>
      </c>
      <c r="H742" s="121" t="str">
        <f t="shared" si="113"/>
        <v> </v>
      </c>
      <c r="I742" s="120"/>
      <c r="J742" s="121" t="str">
        <f t="shared" si="115"/>
        <v>      中医药事务</v>
      </c>
      <c r="K742" s="113" t="str">
        <f t="shared" si="114"/>
        <v>  </v>
      </c>
      <c r="N742" s="122"/>
    </row>
    <row r="743" ht="15" customHeight="1" spans="1:14">
      <c r="A743" s="120" t="s">
        <v>187</v>
      </c>
      <c r="B743" s="119"/>
      <c r="C743" s="119"/>
      <c r="D743" s="119"/>
      <c r="E743" s="120"/>
      <c r="F743" s="120">
        <f t="shared" si="111"/>
        <v>0</v>
      </c>
      <c r="G743" s="120" t="str">
        <f t="shared" si="112"/>
        <v>    </v>
      </c>
      <c r="H743" s="121" t="str">
        <f t="shared" si="113"/>
        <v> </v>
      </c>
      <c r="I743" s="120"/>
      <c r="J743" s="121" t="str">
        <f t="shared" si="115"/>
        <v>      行政运行</v>
      </c>
      <c r="K743" s="113" t="str">
        <f t="shared" si="114"/>
        <v>  </v>
      </c>
      <c r="N743" s="122"/>
    </row>
    <row r="744" ht="15" customHeight="1" spans="1:14">
      <c r="A744" s="120" t="s">
        <v>188</v>
      </c>
      <c r="B744" s="119"/>
      <c r="C744" s="119"/>
      <c r="D744" s="119"/>
      <c r="E744" s="120"/>
      <c r="F744" s="120">
        <f t="shared" si="111"/>
        <v>0</v>
      </c>
      <c r="G744" s="120" t="str">
        <f t="shared" si="112"/>
        <v>    </v>
      </c>
      <c r="H744" s="121" t="str">
        <f t="shared" si="113"/>
        <v> </v>
      </c>
      <c r="I744" s="120"/>
      <c r="J744" s="121" t="str">
        <f t="shared" si="115"/>
        <v>      一般行政管理事务</v>
      </c>
      <c r="K744" s="113" t="str">
        <f t="shared" si="114"/>
        <v>  </v>
      </c>
      <c r="N744" s="122"/>
    </row>
    <row r="745" ht="15" customHeight="1" spans="1:14">
      <c r="A745" s="120" t="s">
        <v>189</v>
      </c>
      <c r="B745" s="119"/>
      <c r="C745" s="119"/>
      <c r="D745" s="119"/>
      <c r="E745" s="120"/>
      <c r="F745" s="120">
        <f t="shared" si="111"/>
        <v>0</v>
      </c>
      <c r="G745" s="120" t="str">
        <f t="shared" si="112"/>
        <v>    </v>
      </c>
      <c r="H745" s="121" t="str">
        <f t="shared" si="113"/>
        <v> </v>
      </c>
      <c r="I745" s="120"/>
      <c r="J745" s="121" t="str">
        <f t="shared" si="115"/>
        <v>      机关服务</v>
      </c>
      <c r="K745" s="113" t="str">
        <f t="shared" si="114"/>
        <v>  </v>
      </c>
      <c r="N745" s="122"/>
    </row>
    <row r="746" ht="15" customHeight="1" spans="1:14">
      <c r="A746" s="120" t="s">
        <v>715</v>
      </c>
      <c r="B746" s="119"/>
      <c r="C746" s="119"/>
      <c r="D746" s="119"/>
      <c r="E746" s="120"/>
      <c r="F746" s="120">
        <f t="shared" si="111"/>
        <v>0</v>
      </c>
      <c r="G746" s="120" t="str">
        <f t="shared" si="112"/>
        <v>    </v>
      </c>
      <c r="H746" s="121" t="str">
        <f t="shared" si="113"/>
        <v> </v>
      </c>
      <c r="I746" s="120"/>
      <c r="J746" s="121" t="str">
        <f t="shared" si="115"/>
        <v>      中医（民族医）药专项</v>
      </c>
      <c r="K746" s="113" t="str">
        <f t="shared" si="114"/>
        <v>  </v>
      </c>
      <c r="N746" s="122"/>
    </row>
    <row r="747" ht="15" customHeight="1" spans="1:14">
      <c r="A747" s="120" t="s">
        <v>707</v>
      </c>
      <c r="B747" s="119"/>
      <c r="C747" s="119"/>
      <c r="D747" s="119"/>
      <c r="E747" s="120"/>
      <c r="F747" s="120">
        <f t="shared" si="111"/>
        <v>0</v>
      </c>
      <c r="G747" s="120" t="str">
        <f t="shared" si="112"/>
        <v>    </v>
      </c>
      <c r="H747" s="121" t="str">
        <f t="shared" si="113"/>
        <v> </v>
      </c>
      <c r="I747" s="120"/>
      <c r="J747" s="121" t="str">
        <f t="shared" si="115"/>
        <v>      其他中医药事务支出</v>
      </c>
      <c r="K747" s="113" t="str">
        <f t="shared" si="114"/>
        <v>  </v>
      </c>
      <c r="N747" s="122"/>
    </row>
    <row r="748" ht="15" customHeight="1" spans="1:14">
      <c r="A748" s="120" t="s">
        <v>716</v>
      </c>
      <c r="B748" s="119"/>
      <c r="C748" s="119"/>
      <c r="D748" s="119"/>
      <c r="E748" s="120"/>
      <c r="F748" s="120">
        <f t="shared" si="111"/>
        <v>0</v>
      </c>
      <c r="G748" s="120" t="str">
        <f t="shared" si="112"/>
        <v>    </v>
      </c>
      <c r="H748" s="121" t="str">
        <f t="shared" si="113"/>
        <v>疾</v>
      </c>
      <c r="I748" s="120" t="str">
        <f>A748</f>
        <v>    疾病预防控制事务</v>
      </c>
      <c r="J748" s="121"/>
      <c r="K748" s="113" t="str">
        <f t="shared" si="114"/>
        <v/>
      </c>
      <c r="N748" s="122"/>
    </row>
    <row r="749" ht="15" customHeight="1" spans="1:14">
      <c r="A749" s="120" t="s">
        <v>187</v>
      </c>
      <c r="B749" s="119"/>
      <c r="C749" s="119"/>
      <c r="D749" s="119"/>
      <c r="E749" s="120"/>
      <c r="F749" s="120">
        <f t="shared" si="111"/>
        <v>0</v>
      </c>
      <c r="G749" s="120" t="str">
        <f t="shared" si="112"/>
        <v>    </v>
      </c>
      <c r="H749" s="121" t="str">
        <f t="shared" si="113"/>
        <v> </v>
      </c>
      <c r="I749" s="120"/>
      <c r="J749" s="121" t="str">
        <f>A749</f>
        <v>      行政运行</v>
      </c>
      <c r="K749" s="113" t="str">
        <f t="shared" si="114"/>
        <v>  </v>
      </c>
      <c r="N749" s="122"/>
    </row>
    <row r="750" ht="15" customHeight="1" spans="1:14">
      <c r="A750" s="120" t="s">
        <v>188</v>
      </c>
      <c r="B750" s="119"/>
      <c r="C750" s="119"/>
      <c r="D750" s="119"/>
      <c r="E750" s="120"/>
      <c r="F750" s="120">
        <f t="shared" si="111"/>
        <v>0</v>
      </c>
      <c r="G750" s="120" t="str">
        <f t="shared" si="112"/>
        <v>    </v>
      </c>
      <c r="H750" s="121" t="str">
        <f t="shared" si="113"/>
        <v> </v>
      </c>
      <c r="I750" s="120"/>
      <c r="J750" s="121" t="str">
        <f>A750</f>
        <v>      一般行政管理事务</v>
      </c>
      <c r="K750" s="113" t="str">
        <f t="shared" si="114"/>
        <v>  </v>
      </c>
      <c r="N750" s="122"/>
    </row>
    <row r="751" ht="15" customHeight="1" spans="1:14">
      <c r="A751" s="120" t="s">
        <v>189</v>
      </c>
      <c r="B751" s="119"/>
      <c r="C751" s="119"/>
      <c r="D751" s="119"/>
      <c r="E751" s="120"/>
      <c r="F751" s="120">
        <f t="shared" si="111"/>
        <v>0</v>
      </c>
      <c r="G751" s="120" t="str">
        <f t="shared" si="112"/>
        <v>    </v>
      </c>
      <c r="H751" s="121" t="str">
        <f t="shared" si="113"/>
        <v> </v>
      </c>
      <c r="I751" s="120"/>
      <c r="J751" s="121" t="str">
        <f>A751</f>
        <v>      机关服务</v>
      </c>
      <c r="K751" s="113" t="str">
        <f t="shared" si="114"/>
        <v>  </v>
      </c>
      <c r="N751" s="122"/>
    </row>
    <row r="752" ht="15" customHeight="1" spans="1:14">
      <c r="A752" s="120" t="s">
        <v>717</v>
      </c>
      <c r="B752" s="119"/>
      <c r="C752" s="119"/>
      <c r="D752" s="119"/>
      <c r="E752" s="120"/>
      <c r="F752" s="120">
        <f t="shared" si="111"/>
        <v>0</v>
      </c>
      <c r="G752" s="120" t="str">
        <f t="shared" si="112"/>
        <v>    </v>
      </c>
      <c r="H752" s="121" t="str">
        <f t="shared" si="113"/>
        <v> </v>
      </c>
      <c r="I752" s="120"/>
      <c r="J752" s="121" t="str">
        <f>A752</f>
        <v>      其他疾病预防控制事务支出</v>
      </c>
      <c r="K752" s="113" t="str">
        <f t="shared" si="114"/>
        <v>  </v>
      </c>
      <c r="N752" s="122"/>
    </row>
    <row r="753" ht="15" customHeight="1" spans="1:14">
      <c r="A753" s="120" t="s">
        <v>718</v>
      </c>
      <c r="B753" s="119"/>
      <c r="C753" s="119"/>
      <c r="D753" s="119"/>
      <c r="E753" s="120"/>
      <c r="F753" s="120">
        <f t="shared" si="111"/>
        <v>0</v>
      </c>
      <c r="G753" s="120" t="str">
        <f t="shared" si="112"/>
        <v>    </v>
      </c>
      <c r="H753" s="121" t="str">
        <f t="shared" si="113"/>
        <v>其</v>
      </c>
      <c r="I753" s="120" t="str">
        <f>A753</f>
        <v>    其他卫生健康支出</v>
      </c>
      <c r="J753" s="121"/>
      <c r="K753" s="113" t="str">
        <f t="shared" si="114"/>
        <v/>
      </c>
      <c r="N753" s="122"/>
    </row>
    <row r="754" ht="15" customHeight="1" spans="1:14">
      <c r="A754" s="120" t="s">
        <v>719</v>
      </c>
      <c r="B754" s="119"/>
      <c r="C754" s="119"/>
      <c r="D754" s="119"/>
      <c r="E754" s="120"/>
      <c r="F754" s="120">
        <f t="shared" si="111"/>
        <v>0</v>
      </c>
      <c r="G754" s="120" t="str">
        <f t="shared" si="112"/>
        <v>    </v>
      </c>
      <c r="H754" s="121" t="str">
        <f t="shared" si="113"/>
        <v> </v>
      </c>
      <c r="I754" s="120"/>
      <c r="J754" s="121" t="str">
        <f>A754</f>
        <v>      其他卫生健康支出</v>
      </c>
      <c r="K754" s="113" t="str">
        <f t="shared" si="114"/>
        <v>  </v>
      </c>
      <c r="N754" s="122"/>
    </row>
    <row r="755" ht="15" customHeight="1" spans="1:14">
      <c r="A755" s="120" t="s">
        <v>125</v>
      </c>
      <c r="B755" s="119">
        <f>B756+B766+B770+B779+B786+B801+B803</f>
        <v>6702</v>
      </c>
      <c r="C755" s="119">
        <f>B755-D755</f>
        <v>3127</v>
      </c>
      <c r="D755" s="119">
        <f>D779+D786+D770</f>
        <v>3575</v>
      </c>
      <c r="E755" s="120"/>
      <c r="F755" s="120">
        <f t="shared" si="111"/>
        <v>3575</v>
      </c>
      <c r="G755" s="120" t="str">
        <f t="shared" si="112"/>
        <v>节能环保</v>
      </c>
      <c r="H755" s="121" t="str">
        <f t="shared" si="113"/>
        <v>支</v>
      </c>
      <c r="I755" s="120" t="str">
        <f>A755</f>
        <v>节能环保支出</v>
      </c>
      <c r="J755" s="121"/>
      <c r="K755" s="113" t="str">
        <f t="shared" si="114"/>
        <v/>
      </c>
      <c r="N755" s="122"/>
    </row>
    <row r="756" ht="15" customHeight="1" spans="1:14">
      <c r="A756" s="120" t="s">
        <v>720</v>
      </c>
      <c r="B756" s="119">
        <f>SUM(B757:B765)</f>
        <v>35</v>
      </c>
      <c r="C756" s="119">
        <f>B756-D756</f>
        <v>35</v>
      </c>
      <c r="D756" s="119"/>
      <c r="E756" s="120"/>
      <c r="F756" s="120">
        <f t="shared" si="111"/>
        <v>0</v>
      </c>
      <c r="G756" s="120" t="str">
        <f t="shared" si="112"/>
        <v>    </v>
      </c>
      <c r="H756" s="121" t="str">
        <f t="shared" si="113"/>
        <v>环</v>
      </c>
      <c r="I756" s="120" t="str">
        <f>A756</f>
        <v>    环境保护管理事务</v>
      </c>
      <c r="J756" s="121"/>
      <c r="K756" s="113" t="str">
        <f t="shared" si="114"/>
        <v/>
      </c>
      <c r="N756" s="122"/>
    </row>
    <row r="757" ht="15" customHeight="1" spans="1:14">
      <c r="A757" s="120" t="s">
        <v>187</v>
      </c>
      <c r="B757" s="119"/>
      <c r="C757" s="119"/>
      <c r="D757" s="119"/>
      <c r="E757" s="120"/>
      <c r="F757" s="120">
        <f t="shared" si="111"/>
        <v>0</v>
      </c>
      <c r="G757" s="120" t="str">
        <f t="shared" si="112"/>
        <v>    </v>
      </c>
      <c r="H757" s="121" t="str">
        <f t="shared" si="113"/>
        <v> </v>
      </c>
      <c r="I757" s="120"/>
      <c r="J757" s="121" t="str">
        <f t="shared" ref="J757:J765" si="116">A757</f>
        <v>      行政运行</v>
      </c>
      <c r="K757" s="113" t="str">
        <f t="shared" si="114"/>
        <v>  </v>
      </c>
      <c r="N757" s="122"/>
    </row>
    <row r="758" ht="15" customHeight="1" spans="1:14">
      <c r="A758" s="120" t="s">
        <v>188</v>
      </c>
      <c r="B758" s="119"/>
      <c r="C758" s="119"/>
      <c r="D758" s="119"/>
      <c r="E758" s="120"/>
      <c r="F758" s="120">
        <f t="shared" si="111"/>
        <v>0</v>
      </c>
      <c r="G758" s="120" t="str">
        <f t="shared" si="112"/>
        <v>    </v>
      </c>
      <c r="H758" s="121" t="str">
        <f t="shared" si="113"/>
        <v> </v>
      </c>
      <c r="I758" s="120"/>
      <c r="J758" s="121" t="str">
        <f t="shared" si="116"/>
        <v>      一般行政管理事务</v>
      </c>
      <c r="K758" s="113" t="str">
        <f t="shared" si="114"/>
        <v>  </v>
      </c>
      <c r="N758" s="122"/>
    </row>
    <row r="759" ht="15" customHeight="1" spans="1:14">
      <c r="A759" s="120" t="s">
        <v>189</v>
      </c>
      <c r="B759" s="119"/>
      <c r="C759" s="119"/>
      <c r="D759" s="119"/>
      <c r="E759" s="120"/>
      <c r="F759" s="120">
        <f t="shared" si="111"/>
        <v>0</v>
      </c>
      <c r="G759" s="120" t="str">
        <f t="shared" si="112"/>
        <v>    </v>
      </c>
      <c r="H759" s="121" t="str">
        <f t="shared" si="113"/>
        <v> </v>
      </c>
      <c r="I759" s="120"/>
      <c r="J759" s="121" t="str">
        <f t="shared" si="116"/>
        <v>      机关服务</v>
      </c>
      <c r="K759" s="113" t="str">
        <f t="shared" si="114"/>
        <v>  </v>
      </c>
      <c r="N759" s="122"/>
    </row>
    <row r="760" ht="15" customHeight="1" spans="1:14">
      <c r="A760" s="120" t="s">
        <v>721</v>
      </c>
      <c r="B760" s="119"/>
      <c r="C760" s="119"/>
      <c r="D760" s="119"/>
      <c r="E760" s="120"/>
      <c r="F760" s="120">
        <f t="shared" si="111"/>
        <v>0</v>
      </c>
      <c r="G760" s="120" t="str">
        <f t="shared" si="112"/>
        <v>    </v>
      </c>
      <c r="H760" s="121" t="str">
        <f t="shared" si="113"/>
        <v> </v>
      </c>
      <c r="I760" s="120"/>
      <c r="J760" s="121" t="str">
        <f t="shared" si="116"/>
        <v>      生态环境保护宣传</v>
      </c>
      <c r="K760" s="113" t="str">
        <f t="shared" si="114"/>
        <v>  </v>
      </c>
      <c r="N760" s="122"/>
    </row>
    <row r="761" ht="15" customHeight="1" spans="1:14">
      <c r="A761" s="120" t="s">
        <v>722</v>
      </c>
      <c r="B761" s="119"/>
      <c r="C761" s="119"/>
      <c r="D761" s="119"/>
      <c r="E761" s="120"/>
      <c r="F761" s="120">
        <f t="shared" si="111"/>
        <v>0</v>
      </c>
      <c r="G761" s="120" t="str">
        <f t="shared" si="112"/>
        <v>    </v>
      </c>
      <c r="H761" s="121" t="str">
        <f t="shared" si="113"/>
        <v> </v>
      </c>
      <c r="I761" s="120"/>
      <c r="J761" s="121" t="str">
        <f t="shared" si="116"/>
        <v>      环境保护法规、规划及标准</v>
      </c>
      <c r="K761" s="113" t="str">
        <f t="shared" si="114"/>
        <v>  </v>
      </c>
      <c r="N761" s="122"/>
    </row>
    <row r="762" ht="15" customHeight="1" spans="1:14">
      <c r="A762" s="120" t="s">
        <v>723</v>
      </c>
      <c r="B762" s="119"/>
      <c r="C762" s="119"/>
      <c r="D762" s="119"/>
      <c r="E762" s="120"/>
      <c r="F762" s="120">
        <f t="shared" si="111"/>
        <v>0</v>
      </c>
      <c r="G762" s="120" t="str">
        <f t="shared" si="112"/>
        <v>    </v>
      </c>
      <c r="H762" s="121" t="str">
        <f t="shared" si="113"/>
        <v> </v>
      </c>
      <c r="I762" s="120"/>
      <c r="J762" s="121" t="str">
        <f t="shared" si="116"/>
        <v>      生态环境国际合作及履约</v>
      </c>
      <c r="K762" s="113" t="str">
        <f t="shared" si="114"/>
        <v>  </v>
      </c>
      <c r="N762" s="122"/>
    </row>
    <row r="763" ht="15" customHeight="1" spans="1:14">
      <c r="A763" s="120" t="s">
        <v>724</v>
      </c>
      <c r="B763" s="119"/>
      <c r="C763" s="119"/>
      <c r="D763" s="119"/>
      <c r="E763" s="120"/>
      <c r="F763" s="120">
        <f t="shared" si="111"/>
        <v>0</v>
      </c>
      <c r="G763" s="120" t="str">
        <f t="shared" si="112"/>
        <v>    </v>
      </c>
      <c r="H763" s="121" t="str">
        <f t="shared" si="113"/>
        <v> </v>
      </c>
      <c r="I763" s="120"/>
      <c r="J763" s="121" t="str">
        <f t="shared" si="116"/>
        <v>      生态环境保护行政许可</v>
      </c>
      <c r="K763" s="113" t="str">
        <f t="shared" si="114"/>
        <v>  </v>
      </c>
      <c r="N763" s="122"/>
    </row>
    <row r="764" ht="15" customHeight="1" spans="1:14">
      <c r="A764" s="120" t="s">
        <v>725</v>
      </c>
      <c r="B764" s="119"/>
      <c r="C764" s="119"/>
      <c r="D764" s="119"/>
      <c r="E764" s="120"/>
      <c r="F764" s="120">
        <f t="shared" si="111"/>
        <v>0</v>
      </c>
      <c r="G764" s="120" t="str">
        <f t="shared" si="112"/>
        <v>    </v>
      </c>
      <c r="H764" s="121" t="str">
        <f t="shared" si="113"/>
        <v> </v>
      </c>
      <c r="I764" s="120"/>
      <c r="J764" s="121" t="str">
        <f t="shared" si="116"/>
        <v>      应对气候变化管理事务</v>
      </c>
      <c r="K764" s="113" t="str">
        <f t="shared" si="114"/>
        <v>  </v>
      </c>
      <c r="N764" s="122"/>
    </row>
    <row r="765" ht="15" customHeight="1" spans="1:14">
      <c r="A765" s="120" t="s">
        <v>726</v>
      </c>
      <c r="B765" s="119">
        <v>35</v>
      </c>
      <c r="C765" s="119">
        <f>B765-D765</f>
        <v>35</v>
      </c>
      <c r="D765" s="119"/>
      <c r="E765" s="120"/>
      <c r="F765" s="120">
        <f t="shared" si="111"/>
        <v>0</v>
      </c>
      <c r="G765" s="120" t="str">
        <f t="shared" si="112"/>
        <v>    </v>
      </c>
      <c r="H765" s="121" t="str">
        <f t="shared" si="113"/>
        <v> </v>
      </c>
      <c r="I765" s="120"/>
      <c r="J765" s="121" t="str">
        <f t="shared" si="116"/>
        <v>      其他环境保护管理事务支出</v>
      </c>
      <c r="K765" s="113" t="str">
        <f t="shared" si="114"/>
        <v>  </v>
      </c>
      <c r="N765" s="122"/>
    </row>
    <row r="766" ht="15" customHeight="1" spans="1:14">
      <c r="A766" s="120" t="s">
        <v>727</v>
      </c>
      <c r="B766" s="119">
        <f>SUM(B767:B769)</f>
        <v>94</v>
      </c>
      <c r="C766" s="119">
        <f>B766-D766</f>
        <v>94</v>
      </c>
      <c r="D766" s="119"/>
      <c r="E766" s="120"/>
      <c r="F766" s="120">
        <f t="shared" si="111"/>
        <v>0</v>
      </c>
      <c r="G766" s="120" t="str">
        <f t="shared" si="112"/>
        <v>    </v>
      </c>
      <c r="H766" s="121" t="str">
        <f t="shared" si="113"/>
        <v>环</v>
      </c>
      <c r="I766" s="120" t="str">
        <f>A766</f>
        <v>    环境监测与监察</v>
      </c>
      <c r="J766" s="121"/>
      <c r="K766" s="113" t="str">
        <f t="shared" si="114"/>
        <v/>
      </c>
      <c r="N766" s="122"/>
    </row>
    <row r="767" ht="15" customHeight="1" spans="1:14">
      <c r="A767" s="120" t="s">
        <v>728</v>
      </c>
      <c r="B767" s="119"/>
      <c r="C767" s="119"/>
      <c r="D767" s="119"/>
      <c r="E767" s="120"/>
      <c r="F767" s="120">
        <f t="shared" si="111"/>
        <v>0</v>
      </c>
      <c r="G767" s="120" t="str">
        <f t="shared" si="112"/>
        <v>    </v>
      </c>
      <c r="H767" s="121" t="str">
        <f t="shared" si="113"/>
        <v> </v>
      </c>
      <c r="I767" s="120"/>
      <c r="J767" s="121" t="str">
        <f>A767</f>
        <v>      建设项目环评审查与监督</v>
      </c>
      <c r="K767" s="113" t="str">
        <f t="shared" si="114"/>
        <v>  </v>
      </c>
      <c r="N767" s="122"/>
    </row>
    <row r="768" ht="15" customHeight="1" spans="1:14">
      <c r="A768" s="120" t="s">
        <v>729</v>
      </c>
      <c r="B768" s="119"/>
      <c r="C768" s="119"/>
      <c r="D768" s="119"/>
      <c r="E768" s="120"/>
      <c r="F768" s="120">
        <f t="shared" si="111"/>
        <v>0</v>
      </c>
      <c r="G768" s="120" t="str">
        <f t="shared" si="112"/>
        <v>    </v>
      </c>
      <c r="H768" s="121" t="str">
        <f t="shared" si="113"/>
        <v> </v>
      </c>
      <c r="I768" s="120"/>
      <c r="J768" s="121" t="str">
        <f>A768</f>
        <v>      核与辐射安全监督</v>
      </c>
      <c r="K768" s="113" t="str">
        <f t="shared" si="114"/>
        <v>  </v>
      </c>
      <c r="N768" s="122"/>
    </row>
    <row r="769" ht="15" customHeight="1" spans="1:14">
      <c r="A769" s="120" t="s">
        <v>730</v>
      </c>
      <c r="B769" s="119">
        <v>94</v>
      </c>
      <c r="C769" s="119">
        <f>B769-D769</f>
        <v>94</v>
      </c>
      <c r="D769" s="119"/>
      <c r="E769" s="120"/>
      <c r="F769" s="120">
        <f t="shared" si="111"/>
        <v>0</v>
      </c>
      <c r="G769" s="120" t="str">
        <f t="shared" si="112"/>
        <v>    </v>
      </c>
      <c r="H769" s="121" t="str">
        <f t="shared" si="113"/>
        <v> </v>
      </c>
      <c r="I769" s="120"/>
      <c r="J769" s="121" t="str">
        <f>A769</f>
        <v>      其他环境监测与监察支出</v>
      </c>
      <c r="K769" s="113" t="str">
        <f t="shared" si="114"/>
        <v>  </v>
      </c>
      <c r="N769" s="122"/>
    </row>
    <row r="770" ht="15" customHeight="1" spans="1:14">
      <c r="A770" s="120" t="s">
        <v>731</v>
      </c>
      <c r="B770" s="119">
        <f>SUM(B771:B778)</f>
        <v>4487</v>
      </c>
      <c r="C770" s="119">
        <f>B770-D770</f>
        <v>2700</v>
      </c>
      <c r="D770" s="119">
        <v>1787</v>
      </c>
      <c r="E770" s="120"/>
      <c r="F770" s="120">
        <f t="shared" si="111"/>
        <v>1787</v>
      </c>
      <c r="G770" s="120" t="str">
        <f t="shared" si="112"/>
        <v>    </v>
      </c>
      <c r="H770" s="121" t="str">
        <f t="shared" si="113"/>
        <v>污</v>
      </c>
      <c r="I770" s="120" t="str">
        <f>A770</f>
        <v>    污染防治</v>
      </c>
      <c r="J770" s="121"/>
      <c r="K770" s="113" t="str">
        <f t="shared" si="114"/>
        <v/>
      </c>
      <c r="N770" s="122"/>
    </row>
    <row r="771" ht="15" customHeight="1" spans="1:14">
      <c r="A771" s="120" t="s">
        <v>732</v>
      </c>
      <c r="B771" s="119">
        <v>220</v>
      </c>
      <c r="C771" s="119">
        <f>B771-D771</f>
        <v>220</v>
      </c>
      <c r="D771" s="119"/>
      <c r="E771" s="120"/>
      <c r="F771" s="120">
        <f t="shared" si="111"/>
        <v>0</v>
      </c>
      <c r="G771" s="120" t="str">
        <f t="shared" si="112"/>
        <v>    </v>
      </c>
      <c r="H771" s="121" t="str">
        <f t="shared" si="113"/>
        <v> </v>
      </c>
      <c r="I771" s="120"/>
      <c r="J771" s="121" t="str">
        <f t="shared" ref="J771:J778" si="117">A771</f>
        <v>      大气</v>
      </c>
      <c r="K771" s="113" t="str">
        <f t="shared" si="114"/>
        <v>  </v>
      </c>
      <c r="N771" s="122"/>
    </row>
    <row r="772" ht="15" customHeight="1" spans="1:14">
      <c r="A772" s="120" t="s">
        <v>733</v>
      </c>
      <c r="B772" s="119">
        <v>4267</v>
      </c>
      <c r="C772" s="119">
        <f>B772-D772</f>
        <v>2480</v>
      </c>
      <c r="D772" s="119">
        <v>1787</v>
      </c>
      <c r="E772" s="120"/>
      <c r="F772" s="120">
        <f t="shared" si="111"/>
        <v>1787</v>
      </c>
      <c r="G772" s="120" t="str">
        <f t="shared" si="112"/>
        <v>    </v>
      </c>
      <c r="H772" s="121" t="str">
        <f t="shared" si="113"/>
        <v> </v>
      </c>
      <c r="I772" s="120"/>
      <c r="J772" s="121" t="str">
        <f t="shared" si="117"/>
        <v>      水体</v>
      </c>
      <c r="K772" s="113" t="str">
        <f t="shared" si="114"/>
        <v>  </v>
      </c>
      <c r="N772" s="122"/>
    </row>
    <row r="773" ht="15" customHeight="1" spans="1:14">
      <c r="A773" s="120" t="s">
        <v>734</v>
      </c>
      <c r="B773" s="119"/>
      <c r="C773" s="119"/>
      <c r="D773" s="119"/>
      <c r="E773" s="120"/>
      <c r="F773" s="120">
        <f t="shared" si="111"/>
        <v>0</v>
      </c>
      <c r="G773" s="120" t="str">
        <f t="shared" si="112"/>
        <v>    </v>
      </c>
      <c r="H773" s="121" t="str">
        <f t="shared" si="113"/>
        <v> </v>
      </c>
      <c r="I773" s="120"/>
      <c r="J773" s="121" t="str">
        <f t="shared" si="117"/>
        <v>      噪声</v>
      </c>
      <c r="K773" s="113" t="str">
        <f t="shared" si="114"/>
        <v>  </v>
      </c>
      <c r="N773" s="122"/>
    </row>
    <row r="774" ht="15" customHeight="1" spans="1:14">
      <c r="A774" s="120" t="s">
        <v>735</v>
      </c>
      <c r="B774" s="119"/>
      <c r="C774" s="119"/>
      <c r="D774" s="119"/>
      <c r="E774" s="120"/>
      <c r="F774" s="120">
        <f t="shared" si="111"/>
        <v>0</v>
      </c>
      <c r="G774" s="120" t="str">
        <f t="shared" si="112"/>
        <v>    </v>
      </c>
      <c r="H774" s="121" t="str">
        <f t="shared" si="113"/>
        <v> </v>
      </c>
      <c r="I774" s="120"/>
      <c r="J774" s="121" t="str">
        <f t="shared" si="117"/>
        <v>      固体废弃物与化学品</v>
      </c>
      <c r="K774" s="113" t="str">
        <f t="shared" si="114"/>
        <v>  </v>
      </c>
      <c r="N774" s="122"/>
    </row>
    <row r="775" ht="15" customHeight="1" spans="1:14">
      <c r="A775" s="120" t="s">
        <v>736</v>
      </c>
      <c r="B775" s="119"/>
      <c r="C775" s="119"/>
      <c r="D775" s="119"/>
      <c r="E775" s="120"/>
      <c r="F775" s="120">
        <f t="shared" ref="F775:F838" si="118">B775-C775</f>
        <v>0</v>
      </c>
      <c r="G775" s="120" t="str">
        <f t="shared" si="112"/>
        <v>    </v>
      </c>
      <c r="H775" s="121" t="str">
        <f t="shared" si="113"/>
        <v> </v>
      </c>
      <c r="I775" s="120"/>
      <c r="J775" s="121" t="str">
        <f t="shared" si="117"/>
        <v>      放射源和放射性废物监管</v>
      </c>
      <c r="K775" s="113" t="str">
        <f t="shared" si="114"/>
        <v>  </v>
      </c>
      <c r="N775" s="122"/>
    </row>
    <row r="776" ht="15" customHeight="1" spans="1:14">
      <c r="A776" s="120" t="s">
        <v>737</v>
      </c>
      <c r="B776" s="119"/>
      <c r="C776" s="119"/>
      <c r="D776" s="119"/>
      <c r="E776" s="120"/>
      <c r="F776" s="120">
        <f t="shared" si="118"/>
        <v>0</v>
      </c>
      <c r="G776" s="120" t="str">
        <f t="shared" si="112"/>
        <v>    </v>
      </c>
      <c r="H776" s="121" t="str">
        <f t="shared" si="113"/>
        <v> </v>
      </c>
      <c r="I776" s="120"/>
      <c r="J776" s="121" t="str">
        <f t="shared" si="117"/>
        <v>      辐射</v>
      </c>
      <c r="K776" s="113" t="str">
        <f t="shared" si="114"/>
        <v>  </v>
      </c>
      <c r="N776" s="122"/>
    </row>
    <row r="777" ht="15" customHeight="1" spans="1:14">
      <c r="A777" s="120" t="s">
        <v>738</v>
      </c>
      <c r="B777" s="119"/>
      <c r="C777" s="119"/>
      <c r="D777" s="119"/>
      <c r="E777" s="120"/>
      <c r="F777" s="120">
        <f t="shared" si="118"/>
        <v>0</v>
      </c>
      <c r="G777" s="120" t="str">
        <f t="shared" si="112"/>
        <v>    </v>
      </c>
      <c r="H777" s="121" t="str">
        <f t="shared" si="113"/>
        <v> </v>
      </c>
      <c r="I777" s="120"/>
      <c r="J777" s="121" t="str">
        <f t="shared" si="117"/>
        <v>      土壤</v>
      </c>
      <c r="K777" s="113" t="str">
        <f t="shared" si="114"/>
        <v>  </v>
      </c>
      <c r="N777" s="122"/>
    </row>
    <row r="778" ht="15" customHeight="1" spans="1:14">
      <c r="A778" s="120" t="s">
        <v>739</v>
      </c>
      <c r="B778" s="119"/>
      <c r="C778" s="119"/>
      <c r="D778" s="119"/>
      <c r="E778" s="120"/>
      <c r="F778" s="120">
        <f t="shared" si="118"/>
        <v>0</v>
      </c>
      <c r="G778" s="120" t="str">
        <f t="shared" si="112"/>
        <v>    </v>
      </c>
      <c r="H778" s="121" t="str">
        <f t="shared" si="113"/>
        <v> </v>
      </c>
      <c r="I778" s="120"/>
      <c r="J778" s="121" t="str">
        <f t="shared" si="117"/>
        <v>      其他污染防治支出</v>
      </c>
      <c r="K778" s="113" t="str">
        <f t="shared" si="114"/>
        <v>  </v>
      </c>
      <c r="N778" s="122"/>
    </row>
    <row r="779" ht="15" customHeight="1" spans="1:14">
      <c r="A779" s="120" t="s">
        <v>740</v>
      </c>
      <c r="B779" s="119">
        <f>SUM(B780:B785)</f>
        <v>334</v>
      </c>
      <c r="C779" s="119">
        <f>B779-D779</f>
        <v>-1452</v>
      </c>
      <c r="D779" s="119">
        <f>D781+D784</f>
        <v>1786</v>
      </c>
      <c r="E779" s="120"/>
      <c r="F779" s="120">
        <f t="shared" si="118"/>
        <v>1786</v>
      </c>
      <c r="G779" s="120" t="str">
        <f t="shared" si="112"/>
        <v>    </v>
      </c>
      <c r="H779" s="121" t="str">
        <f t="shared" si="113"/>
        <v>自</v>
      </c>
      <c r="I779" s="120" t="str">
        <f>A779</f>
        <v>    自然生态保护</v>
      </c>
      <c r="J779" s="121"/>
      <c r="K779" s="113" t="str">
        <f t="shared" si="114"/>
        <v/>
      </c>
      <c r="N779" s="122"/>
    </row>
    <row r="780" ht="15" customHeight="1" spans="1:14">
      <c r="A780" s="120" t="s">
        <v>741</v>
      </c>
      <c r="B780" s="119">
        <v>163</v>
      </c>
      <c r="C780" s="119">
        <f>B780-D780</f>
        <v>163</v>
      </c>
      <c r="D780" s="119"/>
      <c r="E780" s="120"/>
      <c r="F780" s="120">
        <f t="shared" si="118"/>
        <v>0</v>
      </c>
      <c r="G780" s="120" t="str">
        <f t="shared" si="112"/>
        <v>    </v>
      </c>
      <c r="H780" s="121" t="str">
        <f t="shared" si="113"/>
        <v> </v>
      </c>
      <c r="I780" s="120"/>
      <c r="J780" s="121" t="str">
        <f t="shared" ref="J780:J785" si="119">A780</f>
        <v>      生态保护</v>
      </c>
      <c r="K780" s="113" t="str">
        <f t="shared" si="114"/>
        <v>  </v>
      </c>
      <c r="N780" s="122"/>
    </row>
    <row r="781" ht="15" customHeight="1" spans="1:14">
      <c r="A781" s="120" t="s">
        <v>742</v>
      </c>
      <c r="B781" s="119">
        <v>166</v>
      </c>
      <c r="C781" s="119">
        <f>B781-D781</f>
        <v>-1612</v>
      </c>
      <c r="D781" s="119">
        <v>1778</v>
      </c>
      <c r="E781" s="120"/>
      <c r="F781" s="120">
        <f t="shared" si="118"/>
        <v>1778</v>
      </c>
      <c r="G781" s="120" t="str">
        <f t="shared" si="112"/>
        <v>    </v>
      </c>
      <c r="H781" s="121" t="str">
        <f t="shared" si="113"/>
        <v> </v>
      </c>
      <c r="I781" s="120"/>
      <c r="J781" s="121" t="str">
        <f t="shared" si="119"/>
        <v>      农村环境保护</v>
      </c>
      <c r="K781" s="113" t="str">
        <f t="shared" si="114"/>
        <v>  </v>
      </c>
      <c r="N781" s="122"/>
    </row>
    <row r="782" ht="15" customHeight="1" spans="1:14">
      <c r="A782" s="120" t="s">
        <v>743</v>
      </c>
      <c r="B782" s="119"/>
      <c r="C782" s="119"/>
      <c r="D782" s="119"/>
      <c r="E782" s="120"/>
      <c r="F782" s="120">
        <f t="shared" si="118"/>
        <v>0</v>
      </c>
      <c r="G782" s="120" t="str">
        <f t="shared" si="112"/>
        <v>    </v>
      </c>
      <c r="H782" s="121" t="str">
        <f t="shared" ref="H782:H845" si="120">MID(A782,5,1)</f>
        <v> </v>
      </c>
      <c r="I782" s="120"/>
      <c r="J782" s="121" t="str">
        <f t="shared" si="119"/>
        <v>      生物及物种资源保护</v>
      </c>
      <c r="K782" s="113" t="str">
        <f t="shared" ref="K782:K845" si="121">LEFT(J782,2)</f>
        <v>  </v>
      </c>
      <c r="N782" s="122"/>
    </row>
    <row r="783" ht="15" customHeight="1" spans="1:14">
      <c r="A783" s="120" t="s">
        <v>744</v>
      </c>
      <c r="B783" s="119"/>
      <c r="C783" s="119"/>
      <c r="D783" s="119"/>
      <c r="E783" s="120"/>
      <c r="F783" s="120">
        <f t="shared" si="118"/>
        <v>0</v>
      </c>
      <c r="G783" s="120" t="str">
        <f t="shared" si="112"/>
        <v>    </v>
      </c>
      <c r="H783" s="121" t="str">
        <f t="shared" si="120"/>
        <v> </v>
      </c>
      <c r="I783" s="120"/>
      <c r="J783" s="121" t="str">
        <f t="shared" si="119"/>
        <v>      草原生态修复治理</v>
      </c>
      <c r="K783" s="113" t="str">
        <f t="shared" si="121"/>
        <v>  </v>
      </c>
      <c r="N783" s="122"/>
    </row>
    <row r="784" ht="15" customHeight="1" spans="1:14">
      <c r="A784" s="120" t="s">
        <v>745</v>
      </c>
      <c r="B784" s="119">
        <v>5</v>
      </c>
      <c r="C784" s="119">
        <f>B784-D784</f>
        <v>-3</v>
      </c>
      <c r="D784" s="119">
        <v>8</v>
      </c>
      <c r="E784" s="120"/>
      <c r="F784" s="120">
        <f t="shared" si="118"/>
        <v>8</v>
      </c>
      <c r="G784" s="120" t="str">
        <f t="shared" si="112"/>
        <v>    </v>
      </c>
      <c r="H784" s="121" t="str">
        <f t="shared" si="120"/>
        <v> </v>
      </c>
      <c r="I784" s="120"/>
      <c r="J784" s="121" t="str">
        <f t="shared" si="119"/>
        <v>      自然保护地</v>
      </c>
      <c r="K784" s="113" t="str">
        <f t="shared" si="121"/>
        <v>  </v>
      </c>
      <c r="N784" s="122"/>
    </row>
    <row r="785" ht="15" customHeight="1" spans="1:14">
      <c r="A785" s="120" t="s">
        <v>746</v>
      </c>
      <c r="B785" s="119"/>
      <c r="C785" s="119"/>
      <c r="D785" s="119"/>
      <c r="E785" s="120"/>
      <c r="F785" s="120">
        <f t="shared" si="118"/>
        <v>0</v>
      </c>
      <c r="G785" s="120" t="str">
        <f t="shared" si="112"/>
        <v>    </v>
      </c>
      <c r="H785" s="121" t="str">
        <f t="shared" si="120"/>
        <v> </v>
      </c>
      <c r="I785" s="120"/>
      <c r="J785" s="121" t="str">
        <f t="shared" si="119"/>
        <v>      其他自然生态保护支出</v>
      </c>
      <c r="K785" s="113" t="str">
        <f t="shared" si="121"/>
        <v>  </v>
      </c>
      <c r="N785" s="122"/>
    </row>
    <row r="786" ht="15" customHeight="1" spans="1:14">
      <c r="A786" s="120" t="s">
        <v>747</v>
      </c>
      <c r="B786" s="119">
        <f>SUM(B787:B792)</f>
        <v>1715</v>
      </c>
      <c r="C786" s="119">
        <f>B786-D786</f>
        <v>1713</v>
      </c>
      <c r="D786" s="119">
        <f>D787</f>
        <v>2</v>
      </c>
      <c r="E786" s="120"/>
      <c r="F786" s="120">
        <f t="shared" si="118"/>
        <v>2</v>
      </c>
      <c r="G786" s="120" t="str">
        <f t="shared" si="112"/>
        <v>    </v>
      </c>
      <c r="H786" s="121" t="str">
        <f t="shared" si="120"/>
        <v>森</v>
      </c>
      <c r="I786" s="120" t="str">
        <f>A786</f>
        <v>    森林保护修复</v>
      </c>
      <c r="J786" s="121"/>
      <c r="K786" s="113" t="str">
        <f t="shared" si="121"/>
        <v/>
      </c>
      <c r="N786" s="122"/>
    </row>
    <row r="787" ht="15" customHeight="1" spans="1:14">
      <c r="A787" s="120" t="s">
        <v>748</v>
      </c>
      <c r="B787" s="119">
        <v>1715</v>
      </c>
      <c r="C787" s="119">
        <f>B787-D787</f>
        <v>1713</v>
      </c>
      <c r="D787" s="119">
        <v>2</v>
      </c>
      <c r="E787" s="120"/>
      <c r="F787" s="120">
        <f t="shared" si="118"/>
        <v>2</v>
      </c>
      <c r="G787" s="120" t="str">
        <f t="shared" si="112"/>
        <v>    </v>
      </c>
      <c r="H787" s="121" t="str">
        <f t="shared" si="120"/>
        <v> </v>
      </c>
      <c r="I787" s="120"/>
      <c r="J787" s="121" t="str">
        <f t="shared" ref="J787:J792" si="122">A787</f>
        <v>      森林管护</v>
      </c>
      <c r="K787" s="113" t="str">
        <f t="shared" si="121"/>
        <v>  </v>
      </c>
      <c r="N787" s="122"/>
    </row>
    <row r="788" ht="15" customHeight="1" spans="1:14">
      <c r="A788" s="120" t="s">
        <v>749</v>
      </c>
      <c r="B788" s="119"/>
      <c r="C788" s="119"/>
      <c r="D788" s="119"/>
      <c r="E788" s="120"/>
      <c r="F788" s="120">
        <f t="shared" si="118"/>
        <v>0</v>
      </c>
      <c r="G788" s="120" t="str">
        <f t="shared" ref="G788:G851" si="123">LEFT(A788,4)</f>
        <v>    </v>
      </c>
      <c r="H788" s="121" t="str">
        <f t="shared" si="120"/>
        <v> </v>
      </c>
      <c r="I788" s="120"/>
      <c r="J788" s="121" t="str">
        <f t="shared" si="122"/>
        <v>      社会保险补助</v>
      </c>
      <c r="K788" s="113" t="str">
        <f t="shared" si="121"/>
        <v>  </v>
      </c>
      <c r="N788" s="122"/>
    </row>
    <row r="789" ht="15" customHeight="1" spans="1:14">
      <c r="A789" s="120" t="s">
        <v>750</v>
      </c>
      <c r="B789" s="119"/>
      <c r="C789" s="119"/>
      <c r="D789" s="119"/>
      <c r="E789" s="120"/>
      <c r="F789" s="120">
        <f t="shared" si="118"/>
        <v>0</v>
      </c>
      <c r="G789" s="120" t="str">
        <f t="shared" si="123"/>
        <v>    </v>
      </c>
      <c r="H789" s="121" t="str">
        <f t="shared" si="120"/>
        <v> </v>
      </c>
      <c r="I789" s="120"/>
      <c r="J789" s="121" t="str">
        <f t="shared" si="122"/>
        <v>      政策性社会性支出补助</v>
      </c>
      <c r="K789" s="113" t="str">
        <f t="shared" si="121"/>
        <v>  </v>
      </c>
      <c r="N789" s="122"/>
    </row>
    <row r="790" ht="15" customHeight="1" spans="1:14">
      <c r="A790" s="120" t="s">
        <v>751</v>
      </c>
      <c r="B790" s="119"/>
      <c r="C790" s="119"/>
      <c r="D790" s="119"/>
      <c r="E790" s="120"/>
      <c r="F790" s="120">
        <f t="shared" si="118"/>
        <v>0</v>
      </c>
      <c r="G790" s="120" t="str">
        <f t="shared" si="123"/>
        <v>    </v>
      </c>
      <c r="H790" s="121" t="str">
        <f t="shared" si="120"/>
        <v> </v>
      </c>
      <c r="I790" s="120"/>
      <c r="J790" s="121" t="str">
        <f t="shared" si="122"/>
        <v>      天然林保护工程建设</v>
      </c>
      <c r="K790" s="113" t="str">
        <f t="shared" si="121"/>
        <v>  </v>
      </c>
      <c r="N790" s="122"/>
    </row>
    <row r="791" ht="15" customHeight="1" spans="1:14">
      <c r="A791" s="120" t="s">
        <v>752</v>
      </c>
      <c r="B791" s="119"/>
      <c r="C791" s="119"/>
      <c r="D791" s="119"/>
      <c r="E791" s="120"/>
      <c r="F791" s="120">
        <f t="shared" si="118"/>
        <v>0</v>
      </c>
      <c r="G791" s="120" t="str">
        <f t="shared" si="123"/>
        <v>    </v>
      </c>
      <c r="H791" s="121" t="str">
        <f t="shared" si="120"/>
        <v> </v>
      </c>
      <c r="I791" s="120"/>
      <c r="J791" s="121" t="str">
        <f t="shared" si="122"/>
        <v>      停伐补助</v>
      </c>
      <c r="K791" s="113" t="str">
        <f t="shared" si="121"/>
        <v>  </v>
      </c>
      <c r="N791" s="122"/>
    </row>
    <row r="792" ht="15" customHeight="1" spans="1:14">
      <c r="A792" s="120" t="s">
        <v>753</v>
      </c>
      <c r="B792" s="119"/>
      <c r="C792" s="119"/>
      <c r="D792" s="119"/>
      <c r="E792" s="120"/>
      <c r="F792" s="120">
        <f t="shared" si="118"/>
        <v>0</v>
      </c>
      <c r="G792" s="120" t="str">
        <f t="shared" si="123"/>
        <v>    </v>
      </c>
      <c r="H792" s="121" t="str">
        <f t="shared" si="120"/>
        <v> </v>
      </c>
      <c r="I792" s="120"/>
      <c r="J792" s="121" t="str">
        <f t="shared" si="122"/>
        <v>      其他森林保护修复支出</v>
      </c>
      <c r="K792" s="113" t="str">
        <f t="shared" si="121"/>
        <v>  </v>
      </c>
      <c r="N792" s="122"/>
    </row>
    <row r="793" ht="15" customHeight="1" spans="1:14">
      <c r="A793" s="120" t="s">
        <v>754</v>
      </c>
      <c r="B793" s="119"/>
      <c r="C793" s="119"/>
      <c r="D793" s="119"/>
      <c r="E793" s="120"/>
      <c r="F793" s="120">
        <f t="shared" si="118"/>
        <v>0</v>
      </c>
      <c r="G793" s="120" t="str">
        <f t="shared" si="123"/>
        <v>    </v>
      </c>
      <c r="H793" s="121" t="str">
        <f t="shared" si="120"/>
        <v>风</v>
      </c>
      <c r="I793" s="120" t="str">
        <f>A793</f>
        <v>    风沙荒漠治理</v>
      </c>
      <c r="J793" s="121"/>
      <c r="K793" s="113" t="str">
        <f t="shared" si="121"/>
        <v/>
      </c>
      <c r="N793" s="122"/>
    </row>
    <row r="794" ht="15" customHeight="1" spans="1:14">
      <c r="A794" s="120" t="s">
        <v>755</v>
      </c>
      <c r="B794" s="119"/>
      <c r="C794" s="119"/>
      <c r="D794" s="119"/>
      <c r="E794" s="120"/>
      <c r="F794" s="120">
        <f t="shared" si="118"/>
        <v>0</v>
      </c>
      <c r="G794" s="120" t="str">
        <f t="shared" si="123"/>
        <v>    </v>
      </c>
      <c r="H794" s="121" t="str">
        <f t="shared" si="120"/>
        <v> </v>
      </c>
      <c r="I794" s="120"/>
      <c r="J794" s="121" t="str">
        <f>A794</f>
        <v>      京津风沙源治理工程建设</v>
      </c>
      <c r="K794" s="113" t="str">
        <f t="shared" si="121"/>
        <v>  </v>
      </c>
      <c r="N794" s="122"/>
    </row>
    <row r="795" ht="15" customHeight="1" spans="1:14">
      <c r="A795" s="120" t="s">
        <v>756</v>
      </c>
      <c r="B795" s="119"/>
      <c r="C795" s="119"/>
      <c r="D795" s="119"/>
      <c r="E795" s="120"/>
      <c r="F795" s="120">
        <f t="shared" si="118"/>
        <v>0</v>
      </c>
      <c r="G795" s="120" t="str">
        <f t="shared" si="123"/>
        <v>    </v>
      </c>
      <c r="H795" s="121" t="str">
        <f t="shared" si="120"/>
        <v> </v>
      </c>
      <c r="I795" s="120"/>
      <c r="J795" s="121" t="str">
        <f>A795</f>
        <v>      其他风沙荒漠治理支出</v>
      </c>
      <c r="K795" s="113" t="str">
        <f t="shared" si="121"/>
        <v>  </v>
      </c>
      <c r="N795" s="122"/>
    </row>
    <row r="796" ht="15" customHeight="1" spans="1:14">
      <c r="A796" s="120" t="s">
        <v>757</v>
      </c>
      <c r="B796" s="119"/>
      <c r="C796" s="119"/>
      <c r="D796" s="119"/>
      <c r="E796" s="120"/>
      <c r="F796" s="120">
        <f t="shared" si="118"/>
        <v>0</v>
      </c>
      <c r="G796" s="120" t="str">
        <f t="shared" si="123"/>
        <v>    </v>
      </c>
      <c r="H796" s="121" t="str">
        <f t="shared" si="120"/>
        <v>退</v>
      </c>
      <c r="I796" s="120" t="str">
        <f>A796</f>
        <v>    退牧还草</v>
      </c>
      <c r="J796" s="121"/>
      <c r="K796" s="113" t="str">
        <f t="shared" si="121"/>
        <v/>
      </c>
      <c r="N796" s="122"/>
    </row>
    <row r="797" ht="15" customHeight="1" spans="1:14">
      <c r="A797" s="120" t="s">
        <v>758</v>
      </c>
      <c r="B797" s="119"/>
      <c r="C797" s="119"/>
      <c r="D797" s="119"/>
      <c r="E797" s="120"/>
      <c r="F797" s="120">
        <f t="shared" si="118"/>
        <v>0</v>
      </c>
      <c r="G797" s="120" t="str">
        <f t="shared" si="123"/>
        <v>    </v>
      </c>
      <c r="H797" s="121" t="str">
        <f t="shared" si="120"/>
        <v> </v>
      </c>
      <c r="I797" s="120"/>
      <c r="J797" s="121" t="str">
        <f>A797</f>
        <v>      退牧还草工程建设</v>
      </c>
      <c r="K797" s="113" t="str">
        <f t="shared" si="121"/>
        <v>  </v>
      </c>
      <c r="N797" s="122"/>
    </row>
    <row r="798" ht="15" customHeight="1" spans="1:14">
      <c r="A798" s="120" t="s">
        <v>759</v>
      </c>
      <c r="B798" s="119"/>
      <c r="C798" s="119"/>
      <c r="D798" s="119"/>
      <c r="E798" s="120"/>
      <c r="F798" s="120">
        <f t="shared" si="118"/>
        <v>0</v>
      </c>
      <c r="G798" s="120" t="str">
        <f t="shared" si="123"/>
        <v>    </v>
      </c>
      <c r="H798" s="121" t="str">
        <f t="shared" si="120"/>
        <v> </v>
      </c>
      <c r="I798" s="120"/>
      <c r="J798" s="121" t="str">
        <f>A798</f>
        <v>      其他退牧还草支出</v>
      </c>
      <c r="K798" s="113" t="str">
        <f t="shared" si="121"/>
        <v>  </v>
      </c>
      <c r="N798" s="122"/>
    </row>
    <row r="799" ht="15" customHeight="1" spans="1:14">
      <c r="A799" s="120" t="s">
        <v>760</v>
      </c>
      <c r="B799" s="119"/>
      <c r="C799" s="119"/>
      <c r="D799" s="119"/>
      <c r="E799" s="120"/>
      <c r="F799" s="120">
        <f t="shared" si="118"/>
        <v>0</v>
      </c>
      <c r="G799" s="120" t="str">
        <f t="shared" si="123"/>
        <v>    </v>
      </c>
      <c r="H799" s="121" t="str">
        <f t="shared" si="120"/>
        <v>已</v>
      </c>
      <c r="I799" s="120" t="str">
        <f>A799</f>
        <v>    已垦草原退耕还草</v>
      </c>
      <c r="J799" s="121"/>
      <c r="K799" s="113" t="str">
        <f t="shared" si="121"/>
        <v/>
      </c>
      <c r="N799" s="122"/>
    </row>
    <row r="800" ht="15" customHeight="1" spans="1:14">
      <c r="A800" s="120" t="s">
        <v>761</v>
      </c>
      <c r="B800" s="119"/>
      <c r="C800" s="119"/>
      <c r="D800" s="119"/>
      <c r="E800" s="120"/>
      <c r="F800" s="120">
        <f t="shared" si="118"/>
        <v>0</v>
      </c>
      <c r="G800" s="120" t="str">
        <f t="shared" si="123"/>
        <v>    </v>
      </c>
      <c r="H800" s="121" t="str">
        <f t="shared" si="120"/>
        <v> </v>
      </c>
      <c r="I800" s="120"/>
      <c r="J800" s="121" t="str">
        <f>A800</f>
        <v>      已垦草原退耕还草</v>
      </c>
      <c r="K800" s="113" t="str">
        <f t="shared" si="121"/>
        <v>  </v>
      </c>
      <c r="N800" s="122"/>
    </row>
    <row r="801" ht="15" customHeight="1" spans="1:14">
      <c r="A801" s="120" t="s">
        <v>762</v>
      </c>
      <c r="B801" s="119">
        <f>B802</f>
        <v>5</v>
      </c>
      <c r="C801" s="119">
        <f>B801-D801</f>
        <v>5</v>
      </c>
      <c r="D801" s="119"/>
      <c r="E801" s="120"/>
      <c r="F801" s="120">
        <f t="shared" si="118"/>
        <v>0</v>
      </c>
      <c r="G801" s="120" t="str">
        <f t="shared" si="123"/>
        <v>    </v>
      </c>
      <c r="H801" s="121" t="str">
        <f t="shared" si="120"/>
        <v>能</v>
      </c>
      <c r="I801" s="120" t="str">
        <f>A801</f>
        <v>    能源节约利用</v>
      </c>
      <c r="J801" s="121"/>
      <c r="K801" s="113" t="str">
        <f t="shared" si="121"/>
        <v/>
      </c>
      <c r="N801" s="122"/>
    </row>
    <row r="802" ht="15" customHeight="1" spans="1:14">
      <c r="A802" s="120" t="s">
        <v>763</v>
      </c>
      <c r="B802" s="119">
        <v>5</v>
      </c>
      <c r="C802" s="119">
        <f>B802-D802</f>
        <v>5</v>
      </c>
      <c r="D802" s="119"/>
      <c r="E802" s="120"/>
      <c r="F802" s="120">
        <f t="shared" si="118"/>
        <v>0</v>
      </c>
      <c r="G802" s="120" t="str">
        <f t="shared" si="123"/>
        <v>    </v>
      </c>
      <c r="H802" s="121" t="str">
        <f t="shared" si="120"/>
        <v> </v>
      </c>
      <c r="I802" s="120"/>
      <c r="J802" s="121" t="str">
        <f>A802</f>
        <v>      能源节约利用</v>
      </c>
      <c r="K802" s="113" t="str">
        <f t="shared" si="121"/>
        <v>  </v>
      </c>
      <c r="N802" s="122"/>
    </row>
    <row r="803" ht="15" customHeight="1" spans="1:14">
      <c r="A803" s="120" t="s">
        <v>764</v>
      </c>
      <c r="B803" s="119">
        <f>SUM(B804:B808)</f>
        <v>32</v>
      </c>
      <c r="C803" s="119">
        <f>B803-D803</f>
        <v>32</v>
      </c>
      <c r="D803" s="119"/>
      <c r="E803" s="120"/>
      <c r="F803" s="120">
        <f t="shared" si="118"/>
        <v>0</v>
      </c>
      <c r="G803" s="120" t="str">
        <f t="shared" si="123"/>
        <v>    </v>
      </c>
      <c r="H803" s="121" t="str">
        <f t="shared" si="120"/>
        <v>污</v>
      </c>
      <c r="I803" s="120" t="str">
        <f>A803</f>
        <v>    污染减排</v>
      </c>
      <c r="J803" s="121"/>
      <c r="K803" s="113" t="str">
        <f t="shared" si="121"/>
        <v/>
      </c>
      <c r="N803" s="122"/>
    </row>
    <row r="804" ht="15" customHeight="1" spans="1:14">
      <c r="A804" s="120" t="s">
        <v>765</v>
      </c>
      <c r="B804" s="119">
        <v>32</v>
      </c>
      <c r="C804" s="119">
        <f>B804-D804</f>
        <v>32</v>
      </c>
      <c r="D804" s="119"/>
      <c r="E804" s="120"/>
      <c r="F804" s="120">
        <f t="shared" si="118"/>
        <v>0</v>
      </c>
      <c r="G804" s="120" t="str">
        <f t="shared" si="123"/>
        <v>    </v>
      </c>
      <c r="H804" s="121" t="str">
        <f t="shared" si="120"/>
        <v> </v>
      </c>
      <c r="I804" s="120"/>
      <c r="J804" s="121" t="str">
        <f>A804</f>
        <v>      生态环境监测与信息</v>
      </c>
      <c r="K804" s="113" t="str">
        <f t="shared" si="121"/>
        <v>  </v>
      </c>
      <c r="N804" s="122"/>
    </row>
    <row r="805" ht="15" customHeight="1" spans="1:14">
      <c r="A805" s="120" t="s">
        <v>766</v>
      </c>
      <c r="B805" s="119"/>
      <c r="C805" s="119"/>
      <c r="D805" s="119"/>
      <c r="E805" s="120"/>
      <c r="F805" s="120">
        <f t="shared" si="118"/>
        <v>0</v>
      </c>
      <c r="G805" s="120" t="str">
        <f t="shared" si="123"/>
        <v>    </v>
      </c>
      <c r="H805" s="121" t="str">
        <f t="shared" si="120"/>
        <v> </v>
      </c>
      <c r="I805" s="120"/>
      <c r="J805" s="121" t="str">
        <f>A805</f>
        <v>      生态环境执法监察</v>
      </c>
      <c r="K805" s="113" t="str">
        <f t="shared" si="121"/>
        <v>  </v>
      </c>
      <c r="N805" s="122"/>
    </row>
    <row r="806" ht="15" customHeight="1" spans="1:14">
      <c r="A806" s="120" t="s">
        <v>767</v>
      </c>
      <c r="B806" s="119"/>
      <c r="C806" s="119"/>
      <c r="D806" s="119"/>
      <c r="E806" s="120"/>
      <c r="F806" s="120">
        <f t="shared" si="118"/>
        <v>0</v>
      </c>
      <c r="G806" s="120" t="str">
        <f t="shared" si="123"/>
        <v>    </v>
      </c>
      <c r="H806" s="121" t="str">
        <f t="shared" si="120"/>
        <v> </v>
      </c>
      <c r="I806" s="120"/>
      <c r="J806" s="121" t="str">
        <f>A806</f>
        <v>      减排专项支出</v>
      </c>
      <c r="K806" s="113" t="str">
        <f t="shared" si="121"/>
        <v>  </v>
      </c>
      <c r="N806" s="122"/>
    </row>
    <row r="807" ht="15" customHeight="1" spans="1:14">
      <c r="A807" s="120" t="s">
        <v>768</v>
      </c>
      <c r="B807" s="119"/>
      <c r="C807" s="119"/>
      <c r="D807" s="119"/>
      <c r="E807" s="120"/>
      <c r="F807" s="120">
        <f t="shared" si="118"/>
        <v>0</v>
      </c>
      <c r="G807" s="120" t="str">
        <f t="shared" si="123"/>
        <v>    </v>
      </c>
      <c r="H807" s="121" t="str">
        <f t="shared" si="120"/>
        <v> </v>
      </c>
      <c r="I807" s="120"/>
      <c r="J807" s="121" t="str">
        <f>A807</f>
        <v>      清洁生产专项支出</v>
      </c>
      <c r="K807" s="113" t="str">
        <f t="shared" si="121"/>
        <v>  </v>
      </c>
      <c r="N807" s="122"/>
    </row>
    <row r="808" ht="15" customHeight="1" spans="1:14">
      <c r="A808" s="120" t="s">
        <v>769</v>
      </c>
      <c r="B808" s="119"/>
      <c r="C808" s="119"/>
      <c r="D808" s="119"/>
      <c r="E808" s="120"/>
      <c r="F808" s="120">
        <f t="shared" si="118"/>
        <v>0</v>
      </c>
      <c r="G808" s="120" t="str">
        <f t="shared" si="123"/>
        <v>    </v>
      </c>
      <c r="H808" s="121" t="str">
        <f t="shared" si="120"/>
        <v> </v>
      </c>
      <c r="I808" s="120"/>
      <c r="J808" s="121" t="str">
        <f>A808</f>
        <v>      其他污染减排支出</v>
      </c>
      <c r="K808" s="113" t="str">
        <f t="shared" si="121"/>
        <v>  </v>
      </c>
      <c r="N808" s="122"/>
    </row>
    <row r="809" ht="15" customHeight="1" spans="1:14">
      <c r="A809" s="120" t="s">
        <v>770</v>
      </c>
      <c r="B809" s="119"/>
      <c r="C809" s="119"/>
      <c r="D809" s="119"/>
      <c r="E809" s="120"/>
      <c r="F809" s="120">
        <f t="shared" si="118"/>
        <v>0</v>
      </c>
      <c r="G809" s="120" t="str">
        <f t="shared" si="123"/>
        <v>    </v>
      </c>
      <c r="H809" s="121" t="str">
        <f t="shared" si="120"/>
        <v>可</v>
      </c>
      <c r="I809" s="120" t="str">
        <f>A809</f>
        <v>    可再生能源</v>
      </c>
      <c r="J809" s="121"/>
      <c r="K809" s="113" t="str">
        <f t="shared" si="121"/>
        <v/>
      </c>
      <c r="N809" s="122"/>
    </row>
    <row r="810" ht="15" customHeight="1" spans="1:14">
      <c r="A810" s="120" t="s">
        <v>771</v>
      </c>
      <c r="B810" s="119"/>
      <c r="C810" s="119"/>
      <c r="D810" s="119"/>
      <c r="E810" s="120"/>
      <c r="F810" s="120">
        <f t="shared" si="118"/>
        <v>0</v>
      </c>
      <c r="G810" s="120" t="str">
        <f t="shared" si="123"/>
        <v>    </v>
      </c>
      <c r="H810" s="121" t="str">
        <f t="shared" si="120"/>
        <v>循</v>
      </c>
      <c r="I810" s="120" t="str">
        <f>A810</f>
        <v>    循环经济</v>
      </c>
      <c r="J810" s="121"/>
      <c r="K810" s="113" t="str">
        <f t="shared" si="121"/>
        <v/>
      </c>
      <c r="N810" s="122"/>
    </row>
    <row r="811" ht="15" customHeight="1" spans="1:14">
      <c r="A811" s="120" t="s">
        <v>772</v>
      </c>
      <c r="B811" s="119"/>
      <c r="C811" s="119"/>
      <c r="D811" s="119"/>
      <c r="E811" s="120"/>
      <c r="F811" s="120">
        <f t="shared" si="118"/>
        <v>0</v>
      </c>
      <c r="G811" s="120" t="str">
        <f t="shared" si="123"/>
        <v>    </v>
      </c>
      <c r="H811" s="121" t="str">
        <f t="shared" si="120"/>
        <v>能</v>
      </c>
      <c r="I811" s="120" t="str">
        <f>A811</f>
        <v>    能源管理事务</v>
      </c>
      <c r="J811" s="121"/>
      <c r="K811" s="113" t="str">
        <f t="shared" si="121"/>
        <v/>
      </c>
      <c r="N811" s="122"/>
    </row>
    <row r="812" ht="15" customHeight="1" spans="1:14">
      <c r="A812" s="120" t="s">
        <v>187</v>
      </c>
      <c r="B812" s="119"/>
      <c r="C812" s="119"/>
      <c r="D812" s="119"/>
      <c r="E812" s="120"/>
      <c r="F812" s="120">
        <f t="shared" si="118"/>
        <v>0</v>
      </c>
      <c r="G812" s="120" t="str">
        <f t="shared" si="123"/>
        <v>    </v>
      </c>
      <c r="H812" s="121" t="str">
        <f t="shared" si="120"/>
        <v> </v>
      </c>
      <c r="I812" s="120"/>
      <c r="J812" s="121" t="str">
        <f t="shared" ref="J812:J821" si="124">A812</f>
        <v>      行政运行</v>
      </c>
      <c r="K812" s="113" t="str">
        <f t="shared" si="121"/>
        <v>  </v>
      </c>
      <c r="N812" s="122"/>
    </row>
    <row r="813" ht="15" customHeight="1" spans="1:14">
      <c r="A813" s="120" t="s">
        <v>188</v>
      </c>
      <c r="B813" s="119"/>
      <c r="C813" s="119"/>
      <c r="D813" s="119"/>
      <c r="E813" s="120"/>
      <c r="F813" s="120">
        <f t="shared" si="118"/>
        <v>0</v>
      </c>
      <c r="G813" s="120" t="str">
        <f t="shared" si="123"/>
        <v>    </v>
      </c>
      <c r="H813" s="121" t="str">
        <f t="shared" si="120"/>
        <v> </v>
      </c>
      <c r="I813" s="120"/>
      <c r="J813" s="121" t="str">
        <f t="shared" si="124"/>
        <v>      一般行政管理事务</v>
      </c>
      <c r="K813" s="113" t="str">
        <f t="shared" si="121"/>
        <v>  </v>
      </c>
      <c r="N813" s="122"/>
    </row>
    <row r="814" ht="15" customHeight="1" spans="1:14">
      <c r="A814" s="120" t="s">
        <v>189</v>
      </c>
      <c r="B814" s="119"/>
      <c r="C814" s="119"/>
      <c r="D814" s="119"/>
      <c r="E814" s="120"/>
      <c r="F814" s="120">
        <f t="shared" si="118"/>
        <v>0</v>
      </c>
      <c r="G814" s="120" t="str">
        <f t="shared" si="123"/>
        <v>    </v>
      </c>
      <c r="H814" s="121" t="str">
        <f t="shared" si="120"/>
        <v> </v>
      </c>
      <c r="I814" s="120"/>
      <c r="J814" s="121" t="str">
        <f t="shared" si="124"/>
        <v>      机关服务</v>
      </c>
      <c r="K814" s="113" t="str">
        <f t="shared" si="121"/>
        <v>  </v>
      </c>
      <c r="N814" s="122"/>
    </row>
    <row r="815" ht="15" customHeight="1" spans="1:14">
      <c r="A815" s="120" t="s">
        <v>773</v>
      </c>
      <c r="B815" s="119"/>
      <c r="C815" s="119"/>
      <c r="D815" s="119"/>
      <c r="E815" s="120"/>
      <c r="F815" s="120">
        <f t="shared" si="118"/>
        <v>0</v>
      </c>
      <c r="G815" s="120" t="str">
        <f t="shared" si="123"/>
        <v>    </v>
      </c>
      <c r="H815" s="121" t="str">
        <f t="shared" si="120"/>
        <v> </v>
      </c>
      <c r="I815" s="120"/>
      <c r="J815" s="121" t="str">
        <f t="shared" si="124"/>
        <v>      能源科技装备</v>
      </c>
      <c r="K815" s="113" t="str">
        <f t="shared" si="121"/>
        <v>  </v>
      </c>
      <c r="N815" s="122"/>
    </row>
    <row r="816" ht="15" customHeight="1" spans="1:14">
      <c r="A816" s="120" t="s">
        <v>774</v>
      </c>
      <c r="B816" s="119"/>
      <c r="C816" s="119"/>
      <c r="D816" s="119"/>
      <c r="E816" s="120"/>
      <c r="F816" s="120">
        <f t="shared" si="118"/>
        <v>0</v>
      </c>
      <c r="G816" s="120" t="str">
        <f t="shared" si="123"/>
        <v>    </v>
      </c>
      <c r="H816" s="121" t="str">
        <f t="shared" si="120"/>
        <v> </v>
      </c>
      <c r="I816" s="120"/>
      <c r="J816" s="121" t="str">
        <f t="shared" si="124"/>
        <v>      能源行业管理</v>
      </c>
      <c r="K816" s="113" t="str">
        <f t="shared" si="121"/>
        <v>  </v>
      </c>
      <c r="N816" s="122"/>
    </row>
    <row r="817" ht="15" customHeight="1" spans="1:14">
      <c r="A817" s="120" t="s">
        <v>775</v>
      </c>
      <c r="B817" s="119"/>
      <c r="C817" s="119"/>
      <c r="D817" s="119"/>
      <c r="E817" s="120"/>
      <c r="F817" s="120">
        <f t="shared" si="118"/>
        <v>0</v>
      </c>
      <c r="G817" s="120" t="str">
        <f t="shared" si="123"/>
        <v>    </v>
      </c>
      <c r="H817" s="121" t="str">
        <f t="shared" si="120"/>
        <v> </v>
      </c>
      <c r="I817" s="120"/>
      <c r="J817" s="121" t="str">
        <f t="shared" si="124"/>
        <v>      能源管理</v>
      </c>
      <c r="K817" s="113" t="str">
        <f t="shared" si="121"/>
        <v>  </v>
      </c>
      <c r="N817" s="122"/>
    </row>
    <row r="818" ht="15" customHeight="1" spans="1:14">
      <c r="A818" s="120" t="s">
        <v>227</v>
      </c>
      <c r="B818" s="119"/>
      <c r="C818" s="119"/>
      <c r="D818" s="119"/>
      <c r="E818" s="120"/>
      <c r="F818" s="120">
        <f t="shared" si="118"/>
        <v>0</v>
      </c>
      <c r="G818" s="120" t="str">
        <f t="shared" si="123"/>
        <v>    </v>
      </c>
      <c r="H818" s="121" t="str">
        <f t="shared" si="120"/>
        <v> </v>
      </c>
      <c r="I818" s="120"/>
      <c r="J818" s="121" t="str">
        <f t="shared" si="124"/>
        <v>      信息化建设</v>
      </c>
      <c r="K818" s="113" t="str">
        <f t="shared" si="121"/>
        <v>  </v>
      </c>
      <c r="N818" s="122"/>
    </row>
    <row r="819" ht="15" customHeight="1" spans="1:14">
      <c r="A819" s="120" t="s">
        <v>776</v>
      </c>
      <c r="B819" s="119"/>
      <c r="C819" s="119"/>
      <c r="D819" s="119"/>
      <c r="E819" s="120"/>
      <c r="F819" s="120">
        <f t="shared" si="118"/>
        <v>0</v>
      </c>
      <c r="G819" s="120" t="str">
        <f t="shared" si="123"/>
        <v>    </v>
      </c>
      <c r="H819" s="121" t="str">
        <f t="shared" si="120"/>
        <v> </v>
      </c>
      <c r="I819" s="120"/>
      <c r="J819" s="121" t="str">
        <f t="shared" si="124"/>
        <v>      农村电网建设</v>
      </c>
      <c r="K819" s="113" t="str">
        <f t="shared" si="121"/>
        <v>  </v>
      </c>
      <c r="N819" s="122"/>
    </row>
    <row r="820" ht="15" customHeight="1" spans="1:14">
      <c r="A820" s="120" t="s">
        <v>196</v>
      </c>
      <c r="B820" s="119"/>
      <c r="C820" s="119"/>
      <c r="D820" s="119"/>
      <c r="E820" s="120"/>
      <c r="F820" s="120">
        <f t="shared" si="118"/>
        <v>0</v>
      </c>
      <c r="G820" s="120" t="str">
        <f t="shared" si="123"/>
        <v>    </v>
      </c>
      <c r="H820" s="121" t="str">
        <f t="shared" si="120"/>
        <v> </v>
      </c>
      <c r="I820" s="120"/>
      <c r="J820" s="121" t="str">
        <f t="shared" si="124"/>
        <v>      事业运行</v>
      </c>
      <c r="K820" s="113" t="str">
        <f t="shared" si="121"/>
        <v>  </v>
      </c>
      <c r="N820" s="122"/>
    </row>
    <row r="821" ht="15" customHeight="1" spans="1:14">
      <c r="A821" s="120" t="s">
        <v>777</v>
      </c>
      <c r="B821" s="119"/>
      <c r="C821" s="119"/>
      <c r="D821" s="119"/>
      <c r="E821" s="120"/>
      <c r="F821" s="120">
        <f t="shared" si="118"/>
        <v>0</v>
      </c>
      <c r="G821" s="120" t="str">
        <f t="shared" si="123"/>
        <v>    </v>
      </c>
      <c r="H821" s="121" t="str">
        <f t="shared" si="120"/>
        <v> </v>
      </c>
      <c r="I821" s="120"/>
      <c r="J821" s="121" t="str">
        <f t="shared" si="124"/>
        <v>      其他能源管理事务支出</v>
      </c>
      <c r="K821" s="113" t="str">
        <f t="shared" si="121"/>
        <v>  </v>
      </c>
      <c r="N821" s="122"/>
    </row>
    <row r="822" ht="15" customHeight="1" spans="1:14">
      <c r="A822" s="120" t="s">
        <v>778</v>
      </c>
      <c r="B822" s="119"/>
      <c r="C822" s="119"/>
      <c r="D822" s="119"/>
      <c r="E822" s="120"/>
      <c r="F822" s="120">
        <f t="shared" si="118"/>
        <v>0</v>
      </c>
      <c r="G822" s="120" t="str">
        <f t="shared" si="123"/>
        <v>    </v>
      </c>
      <c r="H822" s="121" t="str">
        <f t="shared" si="120"/>
        <v>其</v>
      </c>
      <c r="I822" s="120" t="str">
        <f>A822</f>
        <v>    其他节能环保支出</v>
      </c>
      <c r="J822" s="121"/>
      <c r="K822" s="113" t="str">
        <f t="shared" si="121"/>
        <v/>
      </c>
      <c r="N822" s="122"/>
    </row>
    <row r="823" ht="15" customHeight="1" spans="1:14">
      <c r="A823" s="120" t="s">
        <v>779</v>
      </c>
      <c r="B823" s="119"/>
      <c r="C823" s="119"/>
      <c r="D823" s="119"/>
      <c r="E823" s="120"/>
      <c r="F823" s="120">
        <f t="shared" si="118"/>
        <v>0</v>
      </c>
      <c r="G823" s="120" t="str">
        <f t="shared" si="123"/>
        <v>    </v>
      </c>
      <c r="H823" s="121" t="str">
        <f t="shared" si="120"/>
        <v> </v>
      </c>
      <c r="I823" s="120"/>
      <c r="J823" s="121" t="str">
        <f>A823</f>
        <v>      其他节能环保支出</v>
      </c>
      <c r="K823" s="113" t="str">
        <f t="shared" si="121"/>
        <v>  </v>
      </c>
      <c r="N823" s="122"/>
    </row>
    <row r="824" ht="15" customHeight="1" spans="1:14">
      <c r="A824" s="120" t="s">
        <v>126</v>
      </c>
      <c r="B824" s="119">
        <f>B825+B836+B838+B841</f>
        <v>3205</v>
      </c>
      <c r="C824" s="119">
        <f>B824-D824</f>
        <v>3205</v>
      </c>
      <c r="D824" s="119"/>
      <c r="E824" s="120"/>
      <c r="F824" s="120">
        <f t="shared" si="118"/>
        <v>0</v>
      </c>
      <c r="G824" s="120" t="str">
        <f t="shared" si="123"/>
        <v>城乡社区</v>
      </c>
      <c r="H824" s="121" t="str">
        <f t="shared" si="120"/>
        <v>支</v>
      </c>
      <c r="I824" s="120" t="str">
        <f>A824</f>
        <v>城乡社区支出</v>
      </c>
      <c r="J824" s="121"/>
      <c r="K824" s="113" t="str">
        <f t="shared" si="121"/>
        <v/>
      </c>
      <c r="N824" s="122"/>
    </row>
    <row r="825" ht="15" customHeight="1" spans="1:14">
      <c r="A825" s="120" t="s">
        <v>780</v>
      </c>
      <c r="B825" s="119">
        <f>SUM(B826:B835)</f>
        <v>1491</v>
      </c>
      <c r="C825" s="119">
        <f>B825-D825</f>
        <v>1491</v>
      </c>
      <c r="D825" s="119"/>
      <c r="E825" s="120"/>
      <c r="F825" s="120">
        <f t="shared" si="118"/>
        <v>0</v>
      </c>
      <c r="G825" s="120" t="str">
        <f t="shared" si="123"/>
        <v>    </v>
      </c>
      <c r="H825" s="121" t="str">
        <f t="shared" si="120"/>
        <v>城</v>
      </c>
      <c r="I825" s="120" t="str">
        <f>A825</f>
        <v>    城乡社区管理事务</v>
      </c>
      <c r="J825" s="121"/>
      <c r="K825" s="113" t="str">
        <f t="shared" si="121"/>
        <v/>
      </c>
      <c r="N825" s="122"/>
    </row>
    <row r="826" ht="15" customHeight="1" spans="1:14">
      <c r="A826" s="120" t="s">
        <v>187</v>
      </c>
      <c r="B826" s="119">
        <v>142</v>
      </c>
      <c r="C826" s="119">
        <f>B826-D826</f>
        <v>142</v>
      </c>
      <c r="D826" s="119"/>
      <c r="E826" s="120"/>
      <c r="F826" s="120">
        <f t="shared" si="118"/>
        <v>0</v>
      </c>
      <c r="G826" s="120" t="str">
        <f t="shared" si="123"/>
        <v>    </v>
      </c>
      <c r="H826" s="121" t="str">
        <f t="shared" si="120"/>
        <v> </v>
      </c>
      <c r="I826" s="120"/>
      <c r="J826" s="121" t="str">
        <f t="shared" ref="J826:J835" si="125">A826</f>
        <v>      行政运行</v>
      </c>
      <c r="K826" s="113" t="str">
        <f t="shared" si="121"/>
        <v>  </v>
      </c>
      <c r="N826" s="122"/>
    </row>
    <row r="827" ht="15" customHeight="1" spans="1:14">
      <c r="A827" s="120" t="s">
        <v>188</v>
      </c>
      <c r="B827" s="119"/>
      <c r="C827" s="119"/>
      <c r="D827" s="119"/>
      <c r="E827" s="120"/>
      <c r="F827" s="120">
        <f t="shared" si="118"/>
        <v>0</v>
      </c>
      <c r="G827" s="120" t="str">
        <f t="shared" si="123"/>
        <v>    </v>
      </c>
      <c r="H827" s="121" t="str">
        <f t="shared" si="120"/>
        <v> </v>
      </c>
      <c r="I827" s="120"/>
      <c r="J827" s="121" t="str">
        <f t="shared" si="125"/>
        <v>      一般行政管理事务</v>
      </c>
      <c r="K827" s="113" t="str">
        <f t="shared" si="121"/>
        <v>  </v>
      </c>
      <c r="N827" s="122"/>
    </row>
    <row r="828" ht="15" customHeight="1" spans="1:14">
      <c r="A828" s="120" t="s">
        <v>189</v>
      </c>
      <c r="B828" s="119"/>
      <c r="C828" s="119"/>
      <c r="D828" s="119"/>
      <c r="E828" s="120"/>
      <c r="F828" s="120">
        <f t="shared" si="118"/>
        <v>0</v>
      </c>
      <c r="G828" s="120" t="str">
        <f t="shared" si="123"/>
        <v>    </v>
      </c>
      <c r="H828" s="121" t="str">
        <f t="shared" si="120"/>
        <v> </v>
      </c>
      <c r="I828" s="120"/>
      <c r="J828" s="121" t="str">
        <f t="shared" si="125"/>
        <v>      机关服务</v>
      </c>
      <c r="K828" s="113" t="str">
        <f t="shared" si="121"/>
        <v>  </v>
      </c>
      <c r="N828" s="122"/>
    </row>
    <row r="829" ht="15" customHeight="1" spans="1:14">
      <c r="A829" s="120" t="s">
        <v>781</v>
      </c>
      <c r="B829" s="119">
        <v>257</v>
      </c>
      <c r="C829" s="119">
        <f>B829-D829</f>
        <v>257</v>
      </c>
      <c r="D829" s="119"/>
      <c r="E829" s="120"/>
      <c r="F829" s="120">
        <f t="shared" si="118"/>
        <v>0</v>
      </c>
      <c r="G829" s="120" t="str">
        <f t="shared" si="123"/>
        <v>    </v>
      </c>
      <c r="H829" s="121" t="str">
        <f t="shared" si="120"/>
        <v> </v>
      </c>
      <c r="I829" s="120"/>
      <c r="J829" s="121" t="str">
        <f t="shared" si="125"/>
        <v>      城管执法</v>
      </c>
      <c r="K829" s="113" t="str">
        <f t="shared" si="121"/>
        <v>  </v>
      </c>
      <c r="N829" s="122"/>
    </row>
    <row r="830" ht="15" customHeight="1" spans="1:14">
      <c r="A830" s="120" t="s">
        <v>782</v>
      </c>
      <c r="B830" s="119"/>
      <c r="C830" s="119"/>
      <c r="D830" s="119"/>
      <c r="E830" s="120"/>
      <c r="F830" s="120">
        <f t="shared" si="118"/>
        <v>0</v>
      </c>
      <c r="G830" s="120" t="str">
        <f t="shared" si="123"/>
        <v>    </v>
      </c>
      <c r="H830" s="121" t="str">
        <f t="shared" si="120"/>
        <v> </v>
      </c>
      <c r="I830" s="120"/>
      <c r="J830" s="121" t="str">
        <f t="shared" si="125"/>
        <v>      工程建设标准规范编制与监管</v>
      </c>
      <c r="K830" s="113" t="str">
        <f t="shared" si="121"/>
        <v>  </v>
      </c>
      <c r="N830" s="122"/>
    </row>
    <row r="831" ht="15" customHeight="1" spans="1:14">
      <c r="A831" s="120" t="s">
        <v>783</v>
      </c>
      <c r="B831" s="119"/>
      <c r="C831" s="119"/>
      <c r="D831" s="119"/>
      <c r="E831" s="120"/>
      <c r="F831" s="120">
        <f t="shared" si="118"/>
        <v>0</v>
      </c>
      <c r="G831" s="120" t="str">
        <f t="shared" si="123"/>
        <v>    </v>
      </c>
      <c r="H831" s="121" t="str">
        <f t="shared" si="120"/>
        <v> </v>
      </c>
      <c r="I831" s="120"/>
      <c r="J831" s="121" t="str">
        <f t="shared" si="125"/>
        <v>      工程建设管理</v>
      </c>
      <c r="K831" s="113" t="str">
        <f t="shared" si="121"/>
        <v>  </v>
      </c>
      <c r="N831" s="122"/>
    </row>
    <row r="832" ht="15" customHeight="1" spans="1:14">
      <c r="A832" s="120" t="s">
        <v>784</v>
      </c>
      <c r="B832" s="119"/>
      <c r="C832" s="119"/>
      <c r="D832" s="119"/>
      <c r="E832" s="120"/>
      <c r="F832" s="120">
        <f t="shared" si="118"/>
        <v>0</v>
      </c>
      <c r="G832" s="120" t="str">
        <f t="shared" si="123"/>
        <v>    </v>
      </c>
      <c r="H832" s="121" t="str">
        <f t="shared" si="120"/>
        <v> </v>
      </c>
      <c r="I832" s="120"/>
      <c r="J832" s="121" t="str">
        <f t="shared" si="125"/>
        <v>      市政公用行业市场监管</v>
      </c>
      <c r="K832" s="113" t="str">
        <f t="shared" si="121"/>
        <v>  </v>
      </c>
      <c r="N832" s="122"/>
    </row>
    <row r="833" ht="15" customHeight="1" spans="1:14">
      <c r="A833" s="120" t="s">
        <v>785</v>
      </c>
      <c r="B833" s="119"/>
      <c r="C833" s="119"/>
      <c r="D833" s="119"/>
      <c r="E833" s="120"/>
      <c r="F833" s="120">
        <f t="shared" si="118"/>
        <v>0</v>
      </c>
      <c r="G833" s="120" t="str">
        <f t="shared" si="123"/>
        <v>    </v>
      </c>
      <c r="H833" s="121" t="str">
        <f t="shared" si="120"/>
        <v> </v>
      </c>
      <c r="I833" s="120"/>
      <c r="J833" s="121" t="str">
        <f t="shared" si="125"/>
        <v>      住宅建设与房地产市场监管</v>
      </c>
      <c r="K833" s="113" t="str">
        <f t="shared" si="121"/>
        <v>  </v>
      </c>
      <c r="N833" s="122"/>
    </row>
    <row r="834" ht="15" customHeight="1" spans="1:14">
      <c r="A834" s="120" t="s">
        <v>786</v>
      </c>
      <c r="B834" s="119"/>
      <c r="C834" s="119"/>
      <c r="D834" s="119"/>
      <c r="E834" s="120"/>
      <c r="F834" s="120">
        <f t="shared" si="118"/>
        <v>0</v>
      </c>
      <c r="G834" s="120" t="str">
        <f t="shared" si="123"/>
        <v>    </v>
      </c>
      <c r="H834" s="121" t="str">
        <f t="shared" si="120"/>
        <v> </v>
      </c>
      <c r="I834" s="120"/>
      <c r="J834" s="121" t="str">
        <f t="shared" si="125"/>
        <v>      执业资格注册、资质审查</v>
      </c>
      <c r="K834" s="113" t="str">
        <f t="shared" si="121"/>
        <v>  </v>
      </c>
      <c r="N834" s="122"/>
    </row>
    <row r="835" ht="15" customHeight="1" spans="1:14">
      <c r="A835" s="120" t="s">
        <v>787</v>
      </c>
      <c r="B835" s="119">
        <v>1092</v>
      </c>
      <c r="C835" s="119">
        <f>B835-D835</f>
        <v>1092</v>
      </c>
      <c r="D835" s="119"/>
      <c r="E835" s="120"/>
      <c r="F835" s="120">
        <f t="shared" si="118"/>
        <v>0</v>
      </c>
      <c r="G835" s="120" t="str">
        <f t="shared" si="123"/>
        <v>    </v>
      </c>
      <c r="H835" s="121" t="str">
        <f t="shared" si="120"/>
        <v> </v>
      </c>
      <c r="I835" s="120"/>
      <c r="J835" s="121" t="str">
        <f t="shared" si="125"/>
        <v>      其他城乡社区管理事务支出</v>
      </c>
      <c r="K835" s="113" t="str">
        <f t="shared" si="121"/>
        <v>  </v>
      </c>
      <c r="N835" s="122"/>
    </row>
    <row r="836" ht="15" customHeight="1" spans="1:14">
      <c r="A836" s="120" t="s">
        <v>788</v>
      </c>
      <c r="B836" s="119"/>
      <c r="C836" s="119"/>
      <c r="D836" s="119"/>
      <c r="E836" s="120"/>
      <c r="F836" s="120">
        <f t="shared" si="118"/>
        <v>0</v>
      </c>
      <c r="G836" s="120" t="str">
        <f t="shared" si="123"/>
        <v>    </v>
      </c>
      <c r="H836" s="121" t="str">
        <f t="shared" si="120"/>
        <v>城</v>
      </c>
      <c r="I836" s="120" t="str">
        <f>A836</f>
        <v>    城乡社区规划与管理</v>
      </c>
      <c r="J836" s="121"/>
      <c r="K836" s="113" t="str">
        <f t="shared" si="121"/>
        <v/>
      </c>
      <c r="N836" s="122"/>
    </row>
    <row r="837" ht="15" customHeight="1" spans="1:14">
      <c r="A837" s="120" t="s">
        <v>789</v>
      </c>
      <c r="B837" s="119"/>
      <c r="C837" s="119"/>
      <c r="D837" s="119"/>
      <c r="E837" s="120"/>
      <c r="F837" s="120">
        <f t="shared" si="118"/>
        <v>0</v>
      </c>
      <c r="G837" s="120" t="str">
        <f t="shared" si="123"/>
        <v>    </v>
      </c>
      <c r="H837" s="121" t="str">
        <f t="shared" si="120"/>
        <v> </v>
      </c>
      <c r="I837" s="120"/>
      <c r="J837" s="121" t="str">
        <f>A837</f>
        <v>      城乡社区规划与管理</v>
      </c>
      <c r="K837" s="113" t="str">
        <f t="shared" si="121"/>
        <v>  </v>
      </c>
      <c r="N837" s="122"/>
    </row>
    <row r="838" ht="15" customHeight="1" spans="1:14">
      <c r="A838" s="120" t="s">
        <v>790</v>
      </c>
      <c r="B838" s="119">
        <f>B839+B840</f>
        <v>474</v>
      </c>
      <c r="C838" s="119">
        <f>B838-D838</f>
        <v>474</v>
      </c>
      <c r="D838" s="119"/>
      <c r="E838" s="120"/>
      <c r="F838" s="120">
        <f t="shared" si="118"/>
        <v>0</v>
      </c>
      <c r="G838" s="120" t="str">
        <f t="shared" si="123"/>
        <v>    </v>
      </c>
      <c r="H838" s="121" t="str">
        <f t="shared" si="120"/>
        <v>城</v>
      </c>
      <c r="I838" s="120" t="str">
        <f>A838</f>
        <v>    城乡社区公共设施</v>
      </c>
      <c r="J838" s="121"/>
      <c r="K838" s="113" t="str">
        <f t="shared" si="121"/>
        <v/>
      </c>
      <c r="N838" s="122"/>
    </row>
    <row r="839" ht="15" customHeight="1" spans="1:14">
      <c r="A839" s="120" t="s">
        <v>791</v>
      </c>
      <c r="B839" s="119"/>
      <c r="C839" s="119"/>
      <c r="D839" s="119"/>
      <c r="E839" s="120"/>
      <c r="F839" s="120">
        <f t="shared" ref="F839:F902" si="126">B839-C839</f>
        <v>0</v>
      </c>
      <c r="G839" s="120" t="str">
        <f t="shared" si="123"/>
        <v>    </v>
      </c>
      <c r="H839" s="121" t="str">
        <f t="shared" si="120"/>
        <v> </v>
      </c>
      <c r="I839" s="120"/>
      <c r="J839" s="121" t="str">
        <f>A839</f>
        <v>      小城镇基础设施建设</v>
      </c>
      <c r="K839" s="113" t="str">
        <f t="shared" si="121"/>
        <v>  </v>
      </c>
      <c r="N839" s="122"/>
    </row>
    <row r="840" ht="15" customHeight="1" spans="1:14">
      <c r="A840" s="120" t="s">
        <v>792</v>
      </c>
      <c r="B840" s="119">
        <v>474</v>
      </c>
      <c r="C840" s="119">
        <f>B840-D840</f>
        <v>474</v>
      </c>
      <c r="D840" s="119"/>
      <c r="E840" s="120"/>
      <c r="F840" s="120">
        <f t="shared" si="126"/>
        <v>0</v>
      </c>
      <c r="G840" s="120" t="str">
        <f t="shared" si="123"/>
        <v>    </v>
      </c>
      <c r="H840" s="121" t="str">
        <f t="shared" si="120"/>
        <v> </v>
      </c>
      <c r="I840" s="120"/>
      <c r="J840" s="121" t="str">
        <f>A840</f>
        <v>      其他城乡社区公共设施支出</v>
      </c>
      <c r="K840" s="113" t="str">
        <f t="shared" si="121"/>
        <v>  </v>
      </c>
      <c r="N840" s="122"/>
    </row>
    <row r="841" ht="15" customHeight="1" spans="1:14">
      <c r="A841" s="120" t="s">
        <v>793</v>
      </c>
      <c r="B841" s="119">
        <f>B842</f>
        <v>1240</v>
      </c>
      <c r="C841" s="119">
        <f>B841-D841</f>
        <v>1240</v>
      </c>
      <c r="D841" s="119"/>
      <c r="E841" s="120"/>
      <c r="F841" s="120">
        <f t="shared" si="126"/>
        <v>0</v>
      </c>
      <c r="G841" s="120" t="str">
        <f t="shared" si="123"/>
        <v>    </v>
      </c>
      <c r="H841" s="121" t="str">
        <f t="shared" si="120"/>
        <v>城</v>
      </c>
      <c r="I841" s="120" t="str">
        <f>A841</f>
        <v>    城乡社区环境卫生</v>
      </c>
      <c r="J841" s="121"/>
      <c r="K841" s="113" t="str">
        <f t="shared" si="121"/>
        <v/>
      </c>
      <c r="N841" s="122"/>
    </row>
    <row r="842" ht="15" customHeight="1" spans="1:14">
      <c r="A842" s="120" t="s">
        <v>794</v>
      </c>
      <c r="B842" s="119">
        <v>1240</v>
      </c>
      <c r="C842" s="119">
        <f>B842-D842</f>
        <v>1240</v>
      </c>
      <c r="D842" s="119"/>
      <c r="E842" s="120"/>
      <c r="F842" s="120">
        <f t="shared" si="126"/>
        <v>0</v>
      </c>
      <c r="G842" s="120" t="str">
        <f t="shared" si="123"/>
        <v>    </v>
      </c>
      <c r="H842" s="121" t="str">
        <f t="shared" si="120"/>
        <v> </v>
      </c>
      <c r="I842" s="120"/>
      <c r="J842" s="121" t="str">
        <f>A842</f>
        <v>      城乡社区环境卫生</v>
      </c>
      <c r="K842" s="113" t="str">
        <f t="shared" si="121"/>
        <v>  </v>
      </c>
      <c r="N842" s="122"/>
    </row>
    <row r="843" ht="15" customHeight="1" spans="1:14">
      <c r="A843" s="120" t="s">
        <v>795</v>
      </c>
      <c r="B843" s="119"/>
      <c r="C843" s="119"/>
      <c r="D843" s="119"/>
      <c r="E843" s="120"/>
      <c r="F843" s="120">
        <f t="shared" si="126"/>
        <v>0</v>
      </c>
      <c r="G843" s="120" t="str">
        <f t="shared" si="123"/>
        <v>    </v>
      </c>
      <c r="H843" s="121" t="str">
        <f t="shared" si="120"/>
        <v>建</v>
      </c>
      <c r="I843" s="120" t="str">
        <f>A843</f>
        <v>    建设市场管理与监督</v>
      </c>
      <c r="J843" s="121"/>
      <c r="K843" s="113" t="str">
        <f t="shared" si="121"/>
        <v/>
      </c>
      <c r="N843" s="122"/>
    </row>
    <row r="844" ht="15" customHeight="1" spans="1:14">
      <c r="A844" s="120" t="s">
        <v>796</v>
      </c>
      <c r="B844" s="119"/>
      <c r="C844" s="119"/>
      <c r="D844" s="119"/>
      <c r="E844" s="120"/>
      <c r="F844" s="120">
        <f t="shared" si="126"/>
        <v>0</v>
      </c>
      <c r="G844" s="120" t="str">
        <f t="shared" si="123"/>
        <v>    </v>
      </c>
      <c r="H844" s="121" t="str">
        <f t="shared" si="120"/>
        <v> </v>
      </c>
      <c r="I844" s="120"/>
      <c r="J844" s="121" t="str">
        <f>A844</f>
        <v>      建设市场管理与监督</v>
      </c>
      <c r="K844" s="113" t="str">
        <f t="shared" si="121"/>
        <v>  </v>
      </c>
      <c r="N844" s="122"/>
    </row>
    <row r="845" ht="15" customHeight="1" spans="1:14">
      <c r="A845" s="120" t="s">
        <v>797</v>
      </c>
      <c r="B845" s="119"/>
      <c r="C845" s="119"/>
      <c r="D845" s="119"/>
      <c r="E845" s="120"/>
      <c r="F845" s="120">
        <f t="shared" si="126"/>
        <v>0</v>
      </c>
      <c r="G845" s="120" t="str">
        <f t="shared" si="123"/>
        <v>    </v>
      </c>
      <c r="H845" s="121" t="str">
        <f t="shared" si="120"/>
        <v>其</v>
      </c>
      <c r="I845" s="120" t="str">
        <f>A845</f>
        <v>    其他城乡社区支出</v>
      </c>
      <c r="J845" s="121"/>
      <c r="K845" s="113" t="str">
        <f t="shared" si="121"/>
        <v/>
      </c>
      <c r="N845" s="122"/>
    </row>
    <row r="846" ht="15" customHeight="1" spans="1:14">
      <c r="A846" s="120" t="s">
        <v>798</v>
      </c>
      <c r="B846" s="119"/>
      <c r="C846" s="119"/>
      <c r="D846" s="119"/>
      <c r="E846" s="120"/>
      <c r="F846" s="120">
        <f t="shared" si="126"/>
        <v>0</v>
      </c>
      <c r="G846" s="120" t="str">
        <f t="shared" si="123"/>
        <v>    </v>
      </c>
      <c r="H846" s="121" t="str">
        <f t="shared" ref="H846:H909" si="127">MID(A846,5,1)</f>
        <v> </v>
      </c>
      <c r="I846" s="120"/>
      <c r="J846" s="121" t="str">
        <f>A846</f>
        <v>      其他城乡社区支出</v>
      </c>
      <c r="K846" s="113" t="str">
        <f t="shared" ref="K846:K909" si="128">LEFT(J846,2)</f>
        <v>  </v>
      </c>
      <c r="N846" s="122"/>
    </row>
    <row r="847" ht="15" customHeight="1" spans="1:14">
      <c r="A847" s="120" t="s">
        <v>127</v>
      </c>
      <c r="B847" s="119">
        <f>B848+B874+B897+B925+B936+B943</f>
        <v>24122</v>
      </c>
      <c r="C847" s="119">
        <f>B847-D847</f>
        <v>22346</v>
      </c>
      <c r="D847" s="119">
        <f>D848+D897+D943</f>
        <v>1776</v>
      </c>
      <c r="E847" s="120"/>
      <c r="F847" s="120">
        <f t="shared" si="126"/>
        <v>1776</v>
      </c>
      <c r="G847" s="120" t="str">
        <f t="shared" si="123"/>
        <v>农林水支</v>
      </c>
      <c r="H847" s="121" t="str">
        <f t="shared" si="127"/>
        <v>出</v>
      </c>
      <c r="I847" s="120" t="str">
        <f>A847</f>
        <v>农林水支出</v>
      </c>
      <c r="J847" s="121"/>
      <c r="K847" s="113" t="str">
        <f t="shared" si="128"/>
        <v/>
      </c>
      <c r="N847" s="122"/>
    </row>
    <row r="848" ht="15" customHeight="1" spans="1:14">
      <c r="A848" s="120" t="s">
        <v>799</v>
      </c>
      <c r="B848" s="119">
        <f>SUM(B849:B873)</f>
        <v>6312</v>
      </c>
      <c r="C848" s="119">
        <f>B848-D848</f>
        <v>4857</v>
      </c>
      <c r="D848" s="119">
        <f>D855+D864+D867+D873</f>
        <v>1455</v>
      </c>
      <c r="E848" s="120"/>
      <c r="F848" s="120">
        <f t="shared" si="126"/>
        <v>1455</v>
      </c>
      <c r="G848" s="120" t="str">
        <f t="shared" si="123"/>
        <v>    </v>
      </c>
      <c r="H848" s="121" t="str">
        <f t="shared" si="127"/>
        <v>农</v>
      </c>
      <c r="I848" s="120" t="str">
        <f>A848</f>
        <v>    农业农村</v>
      </c>
      <c r="J848" s="121"/>
      <c r="K848" s="113" t="str">
        <f t="shared" si="128"/>
        <v/>
      </c>
      <c r="N848" s="122"/>
    </row>
    <row r="849" ht="15" customHeight="1" spans="1:14">
      <c r="A849" s="120" t="s">
        <v>187</v>
      </c>
      <c r="B849" s="119">
        <v>139</v>
      </c>
      <c r="C849" s="119">
        <f>B849-D849</f>
        <v>139</v>
      </c>
      <c r="D849" s="119"/>
      <c r="E849" s="120"/>
      <c r="F849" s="120">
        <f t="shared" si="126"/>
        <v>0</v>
      </c>
      <c r="G849" s="120" t="str">
        <f t="shared" si="123"/>
        <v>    </v>
      </c>
      <c r="H849" s="121" t="str">
        <f t="shared" si="127"/>
        <v> </v>
      </c>
      <c r="I849" s="120"/>
      <c r="J849" s="121" t="str">
        <f t="shared" ref="J849:J873" si="129">A849</f>
        <v>      行政运行</v>
      </c>
      <c r="K849" s="113" t="str">
        <f t="shared" si="128"/>
        <v>  </v>
      </c>
      <c r="N849" s="122"/>
    </row>
    <row r="850" ht="15" customHeight="1" spans="1:14">
      <c r="A850" s="120" t="s">
        <v>188</v>
      </c>
      <c r="B850" s="119"/>
      <c r="C850" s="119"/>
      <c r="D850" s="119"/>
      <c r="E850" s="120"/>
      <c r="F850" s="120">
        <f t="shared" si="126"/>
        <v>0</v>
      </c>
      <c r="G850" s="120" t="str">
        <f t="shared" si="123"/>
        <v>    </v>
      </c>
      <c r="H850" s="121" t="str">
        <f t="shared" si="127"/>
        <v> </v>
      </c>
      <c r="I850" s="120"/>
      <c r="J850" s="121" t="str">
        <f t="shared" si="129"/>
        <v>      一般行政管理事务</v>
      </c>
      <c r="K850" s="113" t="str">
        <f t="shared" si="128"/>
        <v>  </v>
      </c>
      <c r="N850" s="122"/>
    </row>
    <row r="851" ht="15" customHeight="1" spans="1:14">
      <c r="A851" s="120" t="s">
        <v>189</v>
      </c>
      <c r="B851" s="119"/>
      <c r="C851" s="119"/>
      <c r="D851" s="119"/>
      <c r="E851" s="120"/>
      <c r="F851" s="120">
        <f t="shared" si="126"/>
        <v>0</v>
      </c>
      <c r="G851" s="120" t="str">
        <f t="shared" si="123"/>
        <v>    </v>
      </c>
      <c r="H851" s="121" t="str">
        <f t="shared" si="127"/>
        <v> </v>
      </c>
      <c r="I851" s="120"/>
      <c r="J851" s="121" t="str">
        <f t="shared" si="129"/>
        <v>      机关服务</v>
      </c>
      <c r="K851" s="113" t="str">
        <f t="shared" si="128"/>
        <v>  </v>
      </c>
      <c r="N851" s="122"/>
    </row>
    <row r="852" ht="15" customHeight="1" spans="1:14">
      <c r="A852" s="120" t="s">
        <v>196</v>
      </c>
      <c r="B852" s="119">
        <v>829</v>
      </c>
      <c r="C852" s="119">
        <f>B852-D852</f>
        <v>829</v>
      </c>
      <c r="D852" s="119"/>
      <c r="E852" s="120"/>
      <c r="F852" s="120">
        <f t="shared" si="126"/>
        <v>0</v>
      </c>
      <c r="G852" s="120" t="str">
        <f t="shared" ref="G852:G915" si="130">LEFT(A852,4)</f>
        <v>    </v>
      </c>
      <c r="H852" s="121" t="str">
        <f t="shared" si="127"/>
        <v> </v>
      </c>
      <c r="I852" s="120"/>
      <c r="J852" s="121" t="str">
        <f t="shared" si="129"/>
        <v>      事业运行</v>
      </c>
      <c r="K852" s="113" t="str">
        <f t="shared" si="128"/>
        <v>  </v>
      </c>
      <c r="N852" s="122"/>
    </row>
    <row r="853" ht="15" customHeight="1" spans="1:14">
      <c r="A853" s="120" t="s">
        <v>800</v>
      </c>
      <c r="B853" s="119"/>
      <c r="C853" s="119"/>
      <c r="D853" s="119"/>
      <c r="E853" s="120"/>
      <c r="F853" s="120">
        <f t="shared" si="126"/>
        <v>0</v>
      </c>
      <c r="G853" s="120" t="str">
        <f t="shared" si="130"/>
        <v>    </v>
      </c>
      <c r="H853" s="121" t="str">
        <f t="shared" si="127"/>
        <v> </v>
      </c>
      <c r="I853" s="120"/>
      <c r="J853" s="121" t="str">
        <f t="shared" si="129"/>
        <v>      农垦运行</v>
      </c>
      <c r="K853" s="113" t="str">
        <f t="shared" si="128"/>
        <v>  </v>
      </c>
      <c r="N853" s="122"/>
    </row>
    <row r="854" ht="15" customHeight="1" spans="1:14">
      <c r="A854" s="120" t="s">
        <v>801</v>
      </c>
      <c r="B854" s="119"/>
      <c r="C854" s="119"/>
      <c r="D854" s="119"/>
      <c r="E854" s="120"/>
      <c r="F854" s="120">
        <f t="shared" si="126"/>
        <v>0</v>
      </c>
      <c r="G854" s="120" t="str">
        <f t="shared" si="130"/>
        <v>    </v>
      </c>
      <c r="H854" s="121" t="str">
        <f t="shared" si="127"/>
        <v> </v>
      </c>
      <c r="I854" s="120"/>
      <c r="J854" s="121" t="str">
        <f t="shared" si="129"/>
        <v>      科技转化与推广服务</v>
      </c>
      <c r="K854" s="113" t="str">
        <f t="shared" si="128"/>
        <v>  </v>
      </c>
      <c r="N854" s="122"/>
    </row>
    <row r="855" ht="15" customHeight="1" spans="1:14">
      <c r="A855" s="120" t="s">
        <v>802</v>
      </c>
      <c r="B855" s="119">
        <v>6</v>
      </c>
      <c r="C855" s="119">
        <f>B855-D855</f>
        <v>-6</v>
      </c>
      <c r="D855" s="119">
        <v>12</v>
      </c>
      <c r="E855" s="120"/>
      <c r="F855" s="120">
        <f t="shared" si="126"/>
        <v>12</v>
      </c>
      <c r="G855" s="120" t="str">
        <f t="shared" si="130"/>
        <v>    </v>
      </c>
      <c r="H855" s="121" t="str">
        <f t="shared" si="127"/>
        <v> </v>
      </c>
      <c r="I855" s="120"/>
      <c r="J855" s="121" t="str">
        <f t="shared" si="129"/>
        <v>      病虫害控制</v>
      </c>
      <c r="K855" s="113" t="str">
        <f t="shared" si="128"/>
        <v>  </v>
      </c>
      <c r="N855" s="122"/>
    </row>
    <row r="856" ht="15" customHeight="1" spans="1:14">
      <c r="A856" s="120" t="s">
        <v>803</v>
      </c>
      <c r="B856" s="119">
        <v>93</v>
      </c>
      <c r="C856" s="119">
        <f>B856-D856</f>
        <v>93</v>
      </c>
      <c r="D856" s="119"/>
      <c r="E856" s="120"/>
      <c r="F856" s="120">
        <f t="shared" si="126"/>
        <v>0</v>
      </c>
      <c r="G856" s="120" t="str">
        <f t="shared" si="130"/>
        <v>    </v>
      </c>
      <c r="H856" s="121" t="str">
        <f t="shared" si="127"/>
        <v> </v>
      </c>
      <c r="I856" s="120"/>
      <c r="J856" s="121" t="str">
        <f t="shared" si="129"/>
        <v>      农产品质量安全</v>
      </c>
      <c r="K856" s="113" t="str">
        <f t="shared" si="128"/>
        <v>  </v>
      </c>
      <c r="N856" s="122"/>
    </row>
    <row r="857" ht="15" customHeight="1" spans="1:14">
      <c r="A857" s="120" t="s">
        <v>804</v>
      </c>
      <c r="B857" s="119">
        <v>39</v>
      </c>
      <c r="C857" s="119">
        <f>B857-D857</f>
        <v>39</v>
      </c>
      <c r="D857" s="119"/>
      <c r="E857" s="120"/>
      <c r="F857" s="120">
        <f t="shared" si="126"/>
        <v>0</v>
      </c>
      <c r="G857" s="120" t="str">
        <f t="shared" si="130"/>
        <v>    </v>
      </c>
      <c r="H857" s="121" t="str">
        <f t="shared" si="127"/>
        <v> </v>
      </c>
      <c r="I857" s="120"/>
      <c r="J857" s="121" t="str">
        <f t="shared" si="129"/>
        <v>      执法监管</v>
      </c>
      <c r="K857" s="113" t="str">
        <f t="shared" si="128"/>
        <v>  </v>
      </c>
      <c r="N857" s="122"/>
    </row>
    <row r="858" ht="15" customHeight="1" spans="1:14">
      <c r="A858" s="120" t="s">
        <v>805</v>
      </c>
      <c r="B858" s="119"/>
      <c r="C858" s="119"/>
      <c r="D858" s="119"/>
      <c r="E858" s="120"/>
      <c r="F858" s="120">
        <f t="shared" si="126"/>
        <v>0</v>
      </c>
      <c r="G858" s="120" t="str">
        <f t="shared" si="130"/>
        <v>    </v>
      </c>
      <c r="H858" s="121" t="str">
        <f t="shared" si="127"/>
        <v> </v>
      </c>
      <c r="I858" s="120"/>
      <c r="J858" s="121" t="str">
        <f t="shared" si="129"/>
        <v>      统计监测与信息服务</v>
      </c>
      <c r="K858" s="113" t="str">
        <f t="shared" si="128"/>
        <v>  </v>
      </c>
      <c r="N858" s="122"/>
    </row>
    <row r="859" ht="15" customHeight="1" spans="1:14">
      <c r="A859" s="120" t="s">
        <v>806</v>
      </c>
      <c r="B859" s="119"/>
      <c r="C859" s="119"/>
      <c r="D859" s="119"/>
      <c r="E859" s="120"/>
      <c r="F859" s="120">
        <f t="shared" si="126"/>
        <v>0</v>
      </c>
      <c r="G859" s="120" t="str">
        <f t="shared" si="130"/>
        <v>    </v>
      </c>
      <c r="H859" s="121" t="str">
        <f t="shared" si="127"/>
        <v> </v>
      </c>
      <c r="I859" s="120"/>
      <c r="J859" s="121" t="str">
        <f t="shared" si="129"/>
        <v>      行业业务管理</v>
      </c>
      <c r="K859" s="113" t="str">
        <f t="shared" si="128"/>
        <v>  </v>
      </c>
      <c r="N859" s="122"/>
    </row>
    <row r="860" ht="15" customHeight="1" spans="1:14">
      <c r="A860" s="120" t="s">
        <v>807</v>
      </c>
      <c r="B860" s="119"/>
      <c r="C860" s="119"/>
      <c r="D860" s="119"/>
      <c r="E860" s="120"/>
      <c r="F860" s="120">
        <f t="shared" si="126"/>
        <v>0</v>
      </c>
      <c r="G860" s="120" t="str">
        <f t="shared" si="130"/>
        <v>    </v>
      </c>
      <c r="H860" s="121" t="str">
        <f t="shared" si="127"/>
        <v> </v>
      </c>
      <c r="I860" s="120"/>
      <c r="J860" s="121" t="str">
        <f t="shared" si="129"/>
        <v>      对外交流与合作</v>
      </c>
      <c r="K860" s="113" t="str">
        <f t="shared" si="128"/>
        <v>  </v>
      </c>
      <c r="N860" s="122"/>
    </row>
    <row r="861" ht="15" customHeight="1" spans="1:14">
      <c r="A861" s="120" t="s">
        <v>808</v>
      </c>
      <c r="B861" s="119">
        <v>13</v>
      </c>
      <c r="C861" s="119">
        <f>B861-D861</f>
        <v>13</v>
      </c>
      <c r="D861" s="119"/>
      <c r="E861" s="120"/>
      <c r="F861" s="120">
        <f t="shared" si="126"/>
        <v>0</v>
      </c>
      <c r="G861" s="120" t="str">
        <f t="shared" si="130"/>
        <v>    </v>
      </c>
      <c r="H861" s="121" t="str">
        <f t="shared" si="127"/>
        <v> </v>
      </c>
      <c r="I861" s="120"/>
      <c r="J861" s="121" t="str">
        <f t="shared" si="129"/>
        <v>      防灾救灾</v>
      </c>
      <c r="K861" s="113" t="str">
        <f t="shared" si="128"/>
        <v>  </v>
      </c>
      <c r="N861" s="122"/>
    </row>
    <row r="862" ht="15" customHeight="1" spans="1:14">
      <c r="A862" s="120" t="s">
        <v>809</v>
      </c>
      <c r="B862" s="119">
        <v>1459</v>
      </c>
      <c r="C862" s="119">
        <f>B862-D862</f>
        <v>1459</v>
      </c>
      <c r="D862" s="119"/>
      <c r="E862" s="120"/>
      <c r="F862" s="120">
        <f t="shared" si="126"/>
        <v>0</v>
      </c>
      <c r="G862" s="120" t="str">
        <f t="shared" si="130"/>
        <v>    </v>
      </c>
      <c r="H862" s="121" t="str">
        <f t="shared" si="127"/>
        <v> </v>
      </c>
      <c r="I862" s="120"/>
      <c r="J862" s="121" t="str">
        <f t="shared" si="129"/>
        <v>      稳定农民收入补贴</v>
      </c>
      <c r="K862" s="113" t="str">
        <f t="shared" si="128"/>
        <v>  </v>
      </c>
      <c r="N862" s="122"/>
    </row>
    <row r="863" ht="15" customHeight="1" spans="1:14">
      <c r="A863" s="120" t="s">
        <v>810</v>
      </c>
      <c r="B863" s="119"/>
      <c r="C863" s="119"/>
      <c r="D863" s="119"/>
      <c r="E863" s="120"/>
      <c r="F863" s="120">
        <f t="shared" si="126"/>
        <v>0</v>
      </c>
      <c r="G863" s="120" t="str">
        <f t="shared" si="130"/>
        <v>    </v>
      </c>
      <c r="H863" s="121" t="str">
        <f t="shared" si="127"/>
        <v> </v>
      </c>
      <c r="I863" s="120"/>
      <c r="J863" s="121" t="str">
        <f t="shared" si="129"/>
        <v>      农业结构调整补贴</v>
      </c>
      <c r="K863" s="113" t="str">
        <f t="shared" si="128"/>
        <v>  </v>
      </c>
      <c r="N863" s="122"/>
    </row>
    <row r="864" ht="15" customHeight="1" spans="1:14">
      <c r="A864" s="120" t="s">
        <v>811</v>
      </c>
      <c r="B864" s="119">
        <v>2768</v>
      </c>
      <c r="C864" s="119">
        <f>B864-D864</f>
        <v>2699</v>
      </c>
      <c r="D864" s="119">
        <v>69</v>
      </c>
      <c r="E864" s="120"/>
      <c r="F864" s="120">
        <f t="shared" si="126"/>
        <v>69</v>
      </c>
      <c r="G864" s="120" t="str">
        <f t="shared" si="130"/>
        <v>    </v>
      </c>
      <c r="H864" s="121" t="str">
        <f t="shared" si="127"/>
        <v> </v>
      </c>
      <c r="I864" s="120"/>
      <c r="J864" s="121" t="str">
        <f t="shared" si="129"/>
        <v>      农业生产发展</v>
      </c>
      <c r="K864" s="113" t="str">
        <f t="shared" si="128"/>
        <v>  </v>
      </c>
      <c r="N864" s="122"/>
    </row>
    <row r="865" ht="15" customHeight="1" spans="1:14">
      <c r="A865" s="120" t="s">
        <v>812</v>
      </c>
      <c r="B865" s="119"/>
      <c r="C865" s="119"/>
      <c r="D865" s="119"/>
      <c r="E865" s="120"/>
      <c r="F865" s="120">
        <f t="shared" si="126"/>
        <v>0</v>
      </c>
      <c r="G865" s="120" t="str">
        <f t="shared" si="130"/>
        <v>    </v>
      </c>
      <c r="H865" s="121" t="str">
        <f t="shared" si="127"/>
        <v> </v>
      </c>
      <c r="I865" s="120"/>
      <c r="J865" s="121" t="str">
        <f t="shared" si="129"/>
        <v>      农村合作经济</v>
      </c>
      <c r="K865" s="113" t="str">
        <f t="shared" si="128"/>
        <v>  </v>
      </c>
      <c r="N865" s="122"/>
    </row>
    <row r="866" ht="15" customHeight="1" spans="1:14">
      <c r="A866" s="120" t="s">
        <v>813</v>
      </c>
      <c r="B866" s="119"/>
      <c r="C866" s="119"/>
      <c r="D866" s="119"/>
      <c r="E866" s="120"/>
      <c r="F866" s="120">
        <f t="shared" si="126"/>
        <v>0</v>
      </c>
      <c r="G866" s="120" t="str">
        <f t="shared" si="130"/>
        <v>    </v>
      </c>
      <c r="H866" s="121" t="str">
        <f t="shared" si="127"/>
        <v> </v>
      </c>
      <c r="I866" s="120"/>
      <c r="J866" s="121" t="str">
        <f t="shared" si="129"/>
        <v>      农产品加工与促销</v>
      </c>
      <c r="K866" s="113" t="str">
        <f t="shared" si="128"/>
        <v>  </v>
      </c>
      <c r="N866" s="122"/>
    </row>
    <row r="867" ht="15" customHeight="1" spans="1:14">
      <c r="A867" s="120" t="s">
        <v>814</v>
      </c>
      <c r="B867" s="119"/>
      <c r="C867" s="119">
        <f>B867-D867</f>
        <v>-1211</v>
      </c>
      <c r="D867" s="119">
        <v>1211</v>
      </c>
      <c r="E867" s="120"/>
      <c r="F867" s="120">
        <f t="shared" si="126"/>
        <v>1211</v>
      </c>
      <c r="G867" s="120" t="str">
        <f t="shared" si="130"/>
        <v>    </v>
      </c>
      <c r="H867" s="121" t="str">
        <f t="shared" si="127"/>
        <v> </v>
      </c>
      <c r="I867" s="120"/>
      <c r="J867" s="121" t="str">
        <f t="shared" si="129"/>
        <v>      农村社会事业</v>
      </c>
      <c r="K867" s="113" t="str">
        <f t="shared" si="128"/>
        <v>  </v>
      </c>
      <c r="N867" s="122"/>
    </row>
    <row r="868" ht="15" customHeight="1" spans="1:14">
      <c r="A868" s="120" t="s">
        <v>815</v>
      </c>
      <c r="B868" s="119"/>
      <c r="C868" s="119"/>
      <c r="D868" s="119"/>
      <c r="E868" s="120"/>
      <c r="F868" s="120">
        <f t="shared" si="126"/>
        <v>0</v>
      </c>
      <c r="G868" s="120" t="str">
        <f t="shared" si="130"/>
        <v>    </v>
      </c>
      <c r="H868" s="121" t="str">
        <f t="shared" si="127"/>
        <v> </v>
      </c>
      <c r="I868" s="120"/>
      <c r="J868" s="121" t="str">
        <f t="shared" si="129"/>
        <v>      农业生态资源保护</v>
      </c>
      <c r="K868" s="113" t="str">
        <f t="shared" si="128"/>
        <v>  </v>
      </c>
      <c r="N868" s="122"/>
    </row>
    <row r="869" ht="15" customHeight="1" spans="1:14">
      <c r="A869" s="120" t="s">
        <v>816</v>
      </c>
      <c r="B869" s="119"/>
      <c r="C869" s="119"/>
      <c r="D869" s="119"/>
      <c r="E869" s="120"/>
      <c r="F869" s="120">
        <f t="shared" si="126"/>
        <v>0</v>
      </c>
      <c r="G869" s="120" t="str">
        <f t="shared" si="130"/>
        <v>    </v>
      </c>
      <c r="H869" s="121" t="str">
        <f t="shared" si="127"/>
        <v> </v>
      </c>
      <c r="I869" s="120"/>
      <c r="J869" s="121" t="str">
        <f t="shared" si="129"/>
        <v>      乡村道路建设</v>
      </c>
      <c r="K869" s="113" t="str">
        <f t="shared" si="128"/>
        <v>  </v>
      </c>
      <c r="N869" s="122"/>
    </row>
    <row r="870" ht="15" customHeight="1" spans="1:14">
      <c r="A870" s="120" t="s">
        <v>817</v>
      </c>
      <c r="B870" s="119"/>
      <c r="C870" s="119"/>
      <c r="D870" s="119"/>
      <c r="E870" s="120"/>
      <c r="F870" s="120">
        <f t="shared" si="126"/>
        <v>0</v>
      </c>
      <c r="G870" s="120" t="str">
        <f t="shared" si="130"/>
        <v>    </v>
      </c>
      <c r="H870" s="121" t="str">
        <f t="shared" si="127"/>
        <v> </v>
      </c>
      <c r="I870" s="120"/>
      <c r="J870" s="121" t="str">
        <f t="shared" si="129"/>
        <v>      渔业发展</v>
      </c>
      <c r="K870" s="113" t="str">
        <f t="shared" si="128"/>
        <v>  </v>
      </c>
      <c r="N870" s="122"/>
    </row>
    <row r="871" ht="15" customHeight="1" spans="1:14">
      <c r="A871" s="120" t="s">
        <v>818</v>
      </c>
      <c r="B871" s="119"/>
      <c r="C871" s="119"/>
      <c r="D871" s="119"/>
      <c r="E871" s="120"/>
      <c r="F871" s="120">
        <f t="shared" si="126"/>
        <v>0</v>
      </c>
      <c r="G871" s="120" t="str">
        <f t="shared" si="130"/>
        <v>    </v>
      </c>
      <c r="H871" s="121" t="str">
        <f t="shared" si="127"/>
        <v> </v>
      </c>
      <c r="I871" s="120"/>
      <c r="J871" s="121" t="str">
        <f t="shared" si="129"/>
        <v>      对高校毕业生到基层任职补助</v>
      </c>
      <c r="K871" s="113" t="str">
        <f t="shared" si="128"/>
        <v>  </v>
      </c>
      <c r="N871" s="122"/>
    </row>
    <row r="872" ht="15" customHeight="1" spans="1:14">
      <c r="A872" s="120" t="s">
        <v>819</v>
      </c>
      <c r="B872" s="119">
        <v>750</v>
      </c>
      <c r="C872" s="119">
        <f>B872-D872</f>
        <v>750</v>
      </c>
      <c r="D872" s="119"/>
      <c r="E872" s="120"/>
      <c r="F872" s="120">
        <f t="shared" si="126"/>
        <v>0</v>
      </c>
      <c r="G872" s="120" t="str">
        <f t="shared" si="130"/>
        <v>    </v>
      </c>
      <c r="H872" s="121" t="str">
        <f t="shared" si="127"/>
        <v> </v>
      </c>
      <c r="I872" s="120"/>
      <c r="J872" s="121" t="str">
        <f t="shared" si="129"/>
        <v>      耕地建设与利用</v>
      </c>
      <c r="K872" s="113" t="str">
        <f t="shared" si="128"/>
        <v>  </v>
      </c>
      <c r="N872" s="122"/>
    </row>
    <row r="873" ht="15" customHeight="1" spans="1:14">
      <c r="A873" s="120" t="s">
        <v>820</v>
      </c>
      <c r="B873" s="119">
        <v>216</v>
      </c>
      <c r="C873" s="119">
        <f>B873-D873</f>
        <v>53</v>
      </c>
      <c r="D873" s="119">
        <v>163</v>
      </c>
      <c r="E873" s="120"/>
      <c r="F873" s="120">
        <f t="shared" si="126"/>
        <v>163</v>
      </c>
      <c r="G873" s="120" t="str">
        <f t="shared" si="130"/>
        <v>    </v>
      </c>
      <c r="H873" s="121" t="str">
        <f t="shared" si="127"/>
        <v> </v>
      </c>
      <c r="I873" s="120"/>
      <c r="J873" s="121" t="str">
        <f t="shared" si="129"/>
        <v>      其他农业农村支出</v>
      </c>
      <c r="K873" s="113" t="str">
        <f t="shared" si="128"/>
        <v>  </v>
      </c>
      <c r="N873" s="122"/>
    </row>
    <row r="874" ht="15" customHeight="1" spans="1:14">
      <c r="A874" s="120" t="s">
        <v>821</v>
      </c>
      <c r="B874" s="119">
        <f>SUM(B875:B896)</f>
        <v>3047</v>
      </c>
      <c r="C874" s="119">
        <f>B874-D874</f>
        <v>3047</v>
      </c>
      <c r="D874" s="119"/>
      <c r="E874" s="120"/>
      <c r="F874" s="120">
        <f t="shared" si="126"/>
        <v>0</v>
      </c>
      <c r="G874" s="120" t="str">
        <f t="shared" si="130"/>
        <v>    </v>
      </c>
      <c r="H874" s="121" t="str">
        <f t="shared" si="127"/>
        <v>林</v>
      </c>
      <c r="I874" s="120" t="str">
        <f>A874</f>
        <v>    林业和草原</v>
      </c>
      <c r="J874" s="121"/>
      <c r="K874" s="113" t="str">
        <f t="shared" si="128"/>
        <v/>
      </c>
      <c r="N874" s="122"/>
    </row>
    <row r="875" ht="15" customHeight="1" spans="1:14">
      <c r="A875" s="120" t="s">
        <v>187</v>
      </c>
      <c r="B875" s="119">
        <v>89</v>
      </c>
      <c r="C875" s="119">
        <f>B875-D875</f>
        <v>89</v>
      </c>
      <c r="D875" s="119"/>
      <c r="E875" s="120"/>
      <c r="F875" s="120">
        <f t="shared" si="126"/>
        <v>0</v>
      </c>
      <c r="G875" s="120" t="str">
        <f t="shared" si="130"/>
        <v>    </v>
      </c>
      <c r="H875" s="121" t="str">
        <f t="shared" si="127"/>
        <v> </v>
      </c>
      <c r="I875" s="120"/>
      <c r="J875" s="121" t="str">
        <f t="shared" ref="J875:J896" si="131">A875</f>
        <v>      行政运行</v>
      </c>
      <c r="K875" s="113" t="str">
        <f t="shared" si="128"/>
        <v>  </v>
      </c>
      <c r="N875" s="122"/>
    </row>
    <row r="876" ht="15" customHeight="1" spans="1:14">
      <c r="A876" s="120" t="s">
        <v>188</v>
      </c>
      <c r="B876" s="119"/>
      <c r="C876" s="119"/>
      <c r="D876" s="119"/>
      <c r="E876" s="120"/>
      <c r="F876" s="120">
        <f t="shared" si="126"/>
        <v>0</v>
      </c>
      <c r="G876" s="120" t="str">
        <f t="shared" si="130"/>
        <v>    </v>
      </c>
      <c r="H876" s="121" t="str">
        <f t="shared" si="127"/>
        <v> </v>
      </c>
      <c r="I876" s="120"/>
      <c r="J876" s="121" t="str">
        <f t="shared" si="131"/>
        <v>      一般行政管理事务</v>
      </c>
      <c r="K876" s="113" t="str">
        <f t="shared" si="128"/>
        <v>  </v>
      </c>
      <c r="N876" s="122"/>
    </row>
    <row r="877" ht="15" customHeight="1" spans="1:14">
      <c r="A877" s="120" t="s">
        <v>189</v>
      </c>
      <c r="B877" s="119"/>
      <c r="C877" s="119"/>
      <c r="D877" s="119"/>
      <c r="E877" s="120"/>
      <c r="F877" s="120">
        <f t="shared" si="126"/>
        <v>0</v>
      </c>
      <c r="G877" s="120" t="str">
        <f t="shared" si="130"/>
        <v>    </v>
      </c>
      <c r="H877" s="121" t="str">
        <f t="shared" si="127"/>
        <v> </v>
      </c>
      <c r="I877" s="120"/>
      <c r="J877" s="121" t="str">
        <f t="shared" si="131"/>
        <v>      机关服务</v>
      </c>
      <c r="K877" s="113" t="str">
        <f t="shared" si="128"/>
        <v>  </v>
      </c>
      <c r="N877" s="122"/>
    </row>
    <row r="878" ht="15" customHeight="1" spans="1:14">
      <c r="A878" s="120" t="s">
        <v>822</v>
      </c>
      <c r="B878" s="119">
        <v>571</v>
      </c>
      <c r="C878" s="119">
        <f>B878-D878</f>
        <v>571</v>
      </c>
      <c r="D878" s="119"/>
      <c r="E878" s="120"/>
      <c r="F878" s="120">
        <f t="shared" si="126"/>
        <v>0</v>
      </c>
      <c r="G878" s="120" t="str">
        <f t="shared" si="130"/>
        <v>    </v>
      </c>
      <c r="H878" s="121" t="str">
        <f t="shared" si="127"/>
        <v> </v>
      </c>
      <c r="I878" s="120"/>
      <c r="J878" s="121" t="str">
        <f t="shared" si="131"/>
        <v>      事业机构</v>
      </c>
      <c r="K878" s="113" t="str">
        <f t="shared" si="128"/>
        <v>  </v>
      </c>
      <c r="N878" s="122"/>
    </row>
    <row r="879" ht="15" customHeight="1" spans="1:14">
      <c r="A879" s="120" t="s">
        <v>823</v>
      </c>
      <c r="B879" s="119">
        <v>386</v>
      </c>
      <c r="C879" s="119">
        <f>B879-D879</f>
        <v>386</v>
      </c>
      <c r="D879" s="119"/>
      <c r="E879" s="120"/>
      <c r="F879" s="120">
        <f t="shared" si="126"/>
        <v>0</v>
      </c>
      <c r="G879" s="120" t="str">
        <f t="shared" si="130"/>
        <v>    </v>
      </c>
      <c r="H879" s="121" t="str">
        <f t="shared" si="127"/>
        <v> </v>
      </c>
      <c r="I879" s="120"/>
      <c r="J879" s="121" t="str">
        <f t="shared" si="131"/>
        <v>      森林资源培育</v>
      </c>
      <c r="K879" s="113" t="str">
        <f t="shared" si="128"/>
        <v>  </v>
      </c>
      <c r="N879" s="122"/>
    </row>
    <row r="880" ht="15" customHeight="1" spans="1:14">
      <c r="A880" s="120" t="s">
        <v>824</v>
      </c>
      <c r="B880" s="119"/>
      <c r="C880" s="119"/>
      <c r="D880" s="119"/>
      <c r="E880" s="120"/>
      <c r="F880" s="120">
        <f t="shared" si="126"/>
        <v>0</v>
      </c>
      <c r="G880" s="120" t="str">
        <f t="shared" si="130"/>
        <v>    </v>
      </c>
      <c r="H880" s="121" t="str">
        <f t="shared" si="127"/>
        <v> </v>
      </c>
      <c r="I880" s="120"/>
      <c r="J880" s="121" t="str">
        <f t="shared" si="131"/>
        <v>      技术推广与转化</v>
      </c>
      <c r="K880" s="113" t="str">
        <f t="shared" si="128"/>
        <v>  </v>
      </c>
      <c r="N880" s="122"/>
    </row>
    <row r="881" ht="15" customHeight="1" spans="1:14">
      <c r="A881" s="120" t="s">
        <v>825</v>
      </c>
      <c r="B881" s="119">
        <v>294</v>
      </c>
      <c r="C881" s="119">
        <f>B881-D881</f>
        <v>294</v>
      </c>
      <c r="D881" s="119"/>
      <c r="E881" s="120"/>
      <c r="F881" s="120">
        <f t="shared" si="126"/>
        <v>0</v>
      </c>
      <c r="G881" s="120" t="str">
        <f t="shared" si="130"/>
        <v>    </v>
      </c>
      <c r="H881" s="121" t="str">
        <f t="shared" si="127"/>
        <v> </v>
      </c>
      <c r="I881" s="120"/>
      <c r="J881" s="121" t="str">
        <f t="shared" si="131"/>
        <v>      森林资源管理</v>
      </c>
      <c r="K881" s="113" t="str">
        <f t="shared" si="128"/>
        <v>  </v>
      </c>
      <c r="N881" s="122"/>
    </row>
    <row r="882" ht="15" customHeight="1" spans="1:14">
      <c r="A882" s="120" t="s">
        <v>826</v>
      </c>
      <c r="B882" s="119"/>
      <c r="C882" s="119"/>
      <c r="D882" s="119"/>
      <c r="E882" s="120"/>
      <c r="F882" s="120">
        <f t="shared" si="126"/>
        <v>0</v>
      </c>
      <c r="G882" s="120" t="str">
        <f t="shared" si="130"/>
        <v>    </v>
      </c>
      <c r="H882" s="121" t="str">
        <f t="shared" si="127"/>
        <v> </v>
      </c>
      <c r="I882" s="120"/>
      <c r="J882" s="121" t="str">
        <f t="shared" si="131"/>
        <v>      森林生态效益补偿</v>
      </c>
      <c r="K882" s="113" t="str">
        <f t="shared" si="128"/>
        <v>  </v>
      </c>
      <c r="N882" s="122"/>
    </row>
    <row r="883" ht="15" customHeight="1" spans="1:14">
      <c r="A883" s="120" t="s">
        <v>827</v>
      </c>
      <c r="B883" s="119"/>
      <c r="C883" s="119"/>
      <c r="D883" s="119"/>
      <c r="E883" s="120"/>
      <c r="F883" s="120">
        <f t="shared" si="126"/>
        <v>0</v>
      </c>
      <c r="G883" s="120" t="str">
        <f t="shared" si="130"/>
        <v>    </v>
      </c>
      <c r="H883" s="121" t="str">
        <f t="shared" si="127"/>
        <v> </v>
      </c>
      <c r="I883" s="120"/>
      <c r="J883" s="121" t="str">
        <f t="shared" si="131"/>
        <v>      动植物保护</v>
      </c>
      <c r="K883" s="113" t="str">
        <f t="shared" si="128"/>
        <v>  </v>
      </c>
      <c r="N883" s="122"/>
    </row>
    <row r="884" ht="15" customHeight="1" spans="1:14">
      <c r="A884" s="120" t="s">
        <v>828</v>
      </c>
      <c r="B884" s="119"/>
      <c r="C884" s="119"/>
      <c r="D884" s="119"/>
      <c r="E884" s="120"/>
      <c r="F884" s="120">
        <f t="shared" si="126"/>
        <v>0</v>
      </c>
      <c r="G884" s="120" t="str">
        <f t="shared" si="130"/>
        <v>    </v>
      </c>
      <c r="H884" s="121" t="str">
        <f t="shared" si="127"/>
        <v> </v>
      </c>
      <c r="I884" s="120"/>
      <c r="J884" s="121" t="str">
        <f t="shared" si="131"/>
        <v>      湿地保护</v>
      </c>
      <c r="K884" s="113" t="str">
        <f t="shared" si="128"/>
        <v>  </v>
      </c>
      <c r="N884" s="122"/>
    </row>
    <row r="885" ht="15" customHeight="1" spans="1:14">
      <c r="A885" s="120" t="s">
        <v>829</v>
      </c>
      <c r="B885" s="119"/>
      <c r="C885" s="119"/>
      <c r="D885" s="119"/>
      <c r="E885" s="120"/>
      <c r="F885" s="120">
        <f t="shared" si="126"/>
        <v>0</v>
      </c>
      <c r="G885" s="120" t="str">
        <f t="shared" si="130"/>
        <v>    </v>
      </c>
      <c r="H885" s="121" t="str">
        <f t="shared" si="127"/>
        <v> </v>
      </c>
      <c r="I885" s="120"/>
      <c r="J885" s="121" t="str">
        <f t="shared" si="131"/>
        <v>      执法与监督</v>
      </c>
      <c r="K885" s="113" t="str">
        <f t="shared" si="128"/>
        <v>  </v>
      </c>
      <c r="N885" s="122"/>
    </row>
    <row r="886" ht="15" customHeight="1" spans="1:14">
      <c r="A886" s="120" t="s">
        <v>830</v>
      </c>
      <c r="B886" s="119"/>
      <c r="C886" s="119"/>
      <c r="D886" s="119"/>
      <c r="E886" s="120"/>
      <c r="F886" s="120">
        <f t="shared" si="126"/>
        <v>0</v>
      </c>
      <c r="G886" s="120" t="str">
        <f t="shared" si="130"/>
        <v>    </v>
      </c>
      <c r="H886" s="121" t="str">
        <f t="shared" si="127"/>
        <v> </v>
      </c>
      <c r="I886" s="120"/>
      <c r="J886" s="121" t="str">
        <f t="shared" si="131"/>
        <v>      防沙治沙</v>
      </c>
      <c r="K886" s="113" t="str">
        <f t="shared" si="128"/>
        <v>  </v>
      </c>
      <c r="N886" s="122"/>
    </row>
    <row r="887" ht="15" customHeight="1" spans="1:14">
      <c r="A887" s="120" t="s">
        <v>831</v>
      </c>
      <c r="B887" s="119"/>
      <c r="C887" s="119"/>
      <c r="D887" s="119"/>
      <c r="E887" s="120"/>
      <c r="F887" s="120">
        <f t="shared" si="126"/>
        <v>0</v>
      </c>
      <c r="G887" s="120" t="str">
        <f t="shared" si="130"/>
        <v>    </v>
      </c>
      <c r="H887" s="121" t="str">
        <f t="shared" si="127"/>
        <v> </v>
      </c>
      <c r="I887" s="120"/>
      <c r="J887" s="121" t="str">
        <f t="shared" si="131"/>
        <v>      对外合作与交流</v>
      </c>
      <c r="K887" s="113" t="str">
        <f t="shared" si="128"/>
        <v>  </v>
      </c>
      <c r="N887" s="122"/>
    </row>
    <row r="888" ht="15" customHeight="1" spans="1:14">
      <c r="A888" s="120" t="s">
        <v>832</v>
      </c>
      <c r="B888" s="119"/>
      <c r="C888" s="119"/>
      <c r="D888" s="119"/>
      <c r="E888" s="120"/>
      <c r="F888" s="120">
        <f t="shared" si="126"/>
        <v>0</v>
      </c>
      <c r="G888" s="120" t="str">
        <f t="shared" si="130"/>
        <v>    </v>
      </c>
      <c r="H888" s="121" t="str">
        <f t="shared" si="127"/>
        <v> </v>
      </c>
      <c r="I888" s="120"/>
      <c r="J888" s="121" t="str">
        <f t="shared" si="131"/>
        <v>      产业化管理</v>
      </c>
      <c r="K888" s="113" t="str">
        <f t="shared" si="128"/>
        <v>  </v>
      </c>
      <c r="N888" s="122"/>
    </row>
    <row r="889" ht="15" customHeight="1" spans="1:14">
      <c r="A889" s="120" t="s">
        <v>833</v>
      </c>
      <c r="B889" s="119"/>
      <c r="C889" s="119"/>
      <c r="D889" s="119"/>
      <c r="E889" s="120"/>
      <c r="F889" s="120">
        <f t="shared" si="126"/>
        <v>0</v>
      </c>
      <c r="G889" s="120" t="str">
        <f t="shared" si="130"/>
        <v>    </v>
      </c>
      <c r="H889" s="121" t="str">
        <f t="shared" si="127"/>
        <v> </v>
      </c>
      <c r="I889" s="120"/>
      <c r="J889" s="121" t="str">
        <f t="shared" si="131"/>
        <v>      信息管理</v>
      </c>
      <c r="K889" s="113" t="str">
        <f t="shared" si="128"/>
        <v>  </v>
      </c>
      <c r="N889" s="122"/>
    </row>
    <row r="890" ht="15" customHeight="1" spans="1:14">
      <c r="A890" s="120" t="s">
        <v>834</v>
      </c>
      <c r="B890" s="119"/>
      <c r="C890" s="119"/>
      <c r="D890" s="119"/>
      <c r="E890" s="120"/>
      <c r="F890" s="120">
        <f t="shared" si="126"/>
        <v>0</v>
      </c>
      <c r="G890" s="120" t="str">
        <f t="shared" si="130"/>
        <v>    </v>
      </c>
      <c r="H890" s="121" t="str">
        <f t="shared" si="127"/>
        <v> </v>
      </c>
      <c r="I890" s="120"/>
      <c r="J890" s="121" t="str">
        <f t="shared" si="131"/>
        <v>      林区公共支出</v>
      </c>
      <c r="K890" s="113" t="str">
        <f t="shared" si="128"/>
        <v>  </v>
      </c>
      <c r="N890" s="122"/>
    </row>
    <row r="891" ht="15" customHeight="1" spans="1:14">
      <c r="A891" s="120" t="s">
        <v>835</v>
      </c>
      <c r="B891" s="119"/>
      <c r="C891" s="119"/>
      <c r="D891" s="119"/>
      <c r="E891" s="120"/>
      <c r="F891" s="120">
        <f t="shared" si="126"/>
        <v>0</v>
      </c>
      <c r="G891" s="120" t="str">
        <f t="shared" si="130"/>
        <v>    </v>
      </c>
      <c r="H891" s="121" t="str">
        <f t="shared" si="127"/>
        <v> </v>
      </c>
      <c r="I891" s="120"/>
      <c r="J891" s="121" t="str">
        <f t="shared" si="131"/>
        <v>      贷款贴息</v>
      </c>
      <c r="K891" s="113" t="str">
        <f t="shared" si="128"/>
        <v>  </v>
      </c>
      <c r="N891" s="122"/>
    </row>
    <row r="892" ht="15" customHeight="1" spans="1:14">
      <c r="A892" s="120" t="s">
        <v>836</v>
      </c>
      <c r="B892" s="119">
        <v>1614</v>
      </c>
      <c r="C892" s="119">
        <f>B892-D892</f>
        <v>1614</v>
      </c>
      <c r="D892" s="119"/>
      <c r="E892" s="120"/>
      <c r="F892" s="120">
        <f t="shared" si="126"/>
        <v>0</v>
      </c>
      <c r="G892" s="120" t="str">
        <f t="shared" si="130"/>
        <v>    </v>
      </c>
      <c r="H892" s="121" t="str">
        <f t="shared" si="127"/>
        <v> </v>
      </c>
      <c r="I892" s="120"/>
      <c r="J892" s="121" t="str">
        <f t="shared" si="131"/>
        <v>      林业草原防灾减灾</v>
      </c>
      <c r="K892" s="113" t="str">
        <f t="shared" si="128"/>
        <v>  </v>
      </c>
      <c r="N892" s="122"/>
    </row>
    <row r="893" ht="15" customHeight="1" spans="1:14">
      <c r="A893" s="120" t="s">
        <v>837</v>
      </c>
      <c r="B893" s="119"/>
      <c r="C893" s="119"/>
      <c r="D893" s="119"/>
      <c r="E893" s="120"/>
      <c r="F893" s="120">
        <f t="shared" si="126"/>
        <v>0</v>
      </c>
      <c r="G893" s="120" t="str">
        <f t="shared" si="130"/>
        <v>    </v>
      </c>
      <c r="H893" s="121" t="str">
        <f t="shared" si="127"/>
        <v> </v>
      </c>
      <c r="I893" s="120"/>
      <c r="J893" s="121" t="str">
        <f t="shared" si="131"/>
        <v>      草原管理</v>
      </c>
      <c r="K893" s="113" t="str">
        <f t="shared" si="128"/>
        <v>  </v>
      </c>
      <c r="N893" s="122"/>
    </row>
    <row r="894" ht="15" customHeight="1" spans="1:14">
      <c r="A894" s="120" t="s">
        <v>806</v>
      </c>
      <c r="B894" s="119"/>
      <c r="C894" s="119"/>
      <c r="D894" s="119"/>
      <c r="E894" s="120"/>
      <c r="F894" s="120">
        <f t="shared" si="126"/>
        <v>0</v>
      </c>
      <c r="G894" s="120" t="str">
        <f t="shared" si="130"/>
        <v>    </v>
      </c>
      <c r="H894" s="121" t="str">
        <f t="shared" si="127"/>
        <v> </v>
      </c>
      <c r="I894" s="120"/>
      <c r="J894" s="121" t="str">
        <f t="shared" si="131"/>
        <v>      行业业务管理</v>
      </c>
      <c r="K894" s="113" t="str">
        <f t="shared" si="128"/>
        <v>  </v>
      </c>
      <c r="N894" s="122"/>
    </row>
    <row r="895" ht="15" customHeight="1" spans="1:14">
      <c r="A895" s="120" t="s">
        <v>838</v>
      </c>
      <c r="B895" s="119"/>
      <c r="C895" s="119"/>
      <c r="D895" s="119"/>
      <c r="E895" s="120"/>
      <c r="F895" s="120">
        <f t="shared" si="126"/>
        <v>0</v>
      </c>
      <c r="G895" s="120" t="str">
        <f t="shared" si="130"/>
        <v>    </v>
      </c>
      <c r="H895" s="121" t="str">
        <f t="shared" si="127"/>
        <v> </v>
      </c>
      <c r="I895" s="120"/>
      <c r="J895" s="121" t="str">
        <f t="shared" si="131"/>
        <v>      退耕还林还草</v>
      </c>
      <c r="K895" s="113" t="str">
        <f t="shared" si="128"/>
        <v>  </v>
      </c>
      <c r="N895" s="122"/>
    </row>
    <row r="896" ht="15" customHeight="1" spans="1:14">
      <c r="A896" s="120" t="s">
        <v>839</v>
      </c>
      <c r="B896" s="119">
        <v>93</v>
      </c>
      <c r="C896" s="119">
        <f>B896-D896</f>
        <v>93</v>
      </c>
      <c r="D896" s="119"/>
      <c r="E896" s="120"/>
      <c r="F896" s="120">
        <f t="shared" si="126"/>
        <v>0</v>
      </c>
      <c r="G896" s="120" t="str">
        <f t="shared" si="130"/>
        <v>    </v>
      </c>
      <c r="H896" s="121" t="str">
        <f t="shared" si="127"/>
        <v> </v>
      </c>
      <c r="I896" s="120"/>
      <c r="J896" s="121" t="str">
        <f t="shared" si="131"/>
        <v>      其他林业和草原支出</v>
      </c>
      <c r="K896" s="113" t="str">
        <f t="shared" si="128"/>
        <v>  </v>
      </c>
      <c r="N896" s="122"/>
    </row>
    <row r="897" ht="15" customHeight="1" spans="1:14">
      <c r="A897" s="120" t="s">
        <v>840</v>
      </c>
      <c r="B897" s="119">
        <f>SUM(B898:B924)</f>
        <v>1024</v>
      </c>
      <c r="C897" s="119">
        <f>B897-D897</f>
        <v>709</v>
      </c>
      <c r="D897" s="119">
        <f>D902+D907+D924</f>
        <v>315</v>
      </c>
      <c r="E897" s="120"/>
      <c r="F897" s="120">
        <f t="shared" si="126"/>
        <v>315</v>
      </c>
      <c r="G897" s="120" t="str">
        <f t="shared" si="130"/>
        <v>    </v>
      </c>
      <c r="H897" s="121" t="str">
        <f t="shared" si="127"/>
        <v>水</v>
      </c>
      <c r="I897" s="120" t="str">
        <f>A897</f>
        <v>    水利</v>
      </c>
      <c r="J897" s="121"/>
      <c r="K897" s="113" t="str">
        <f t="shared" si="128"/>
        <v/>
      </c>
      <c r="N897" s="122"/>
    </row>
    <row r="898" ht="15" customHeight="1" spans="1:14">
      <c r="A898" s="120" t="s">
        <v>187</v>
      </c>
      <c r="B898" s="119">
        <v>129</v>
      </c>
      <c r="C898" s="119">
        <f>B898-D898</f>
        <v>129</v>
      </c>
      <c r="D898" s="119"/>
      <c r="E898" s="120"/>
      <c r="F898" s="120">
        <f t="shared" si="126"/>
        <v>0</v>
      </c>
      <c r="G898" s="120" t="str">
        <f t="shared" si="130"/>
        <v>    </v>
      </c>
      <c r="H898" s="121" t="str">
        <f t="shared" si="127"/>
        <v> </v>
      </c>
      <c r="I898" s="120"/>
      <c r="J898" s="121" t="str">
        <f t="shared" ref="J898:J924" si="132">A898</f>
        <v>      行政运行</v>
      </c>
      <c r="K898" s="113" t="str">
        <f t="shared" si="128"/>
        <v>  </v>
      </c>
      <c r="N898" s="122"/>
    </row>
    <row r="899" ht="15" customHeight="1" spans="1:14">
      <c r="A899" s="120" t="s">
        <v>188</v>
      </c>
      <c r="B899" s="119"/>
      <c r="C899" s="119"/>
      <c r="D899" s="119"/>
      <c r="E899" s="120"/>
      <c r="F899" s="120">
        <f t="shared" si="126"/>
        <v>0</v>
      </c>
      <c r="G899" s="120" t="str">
        <f t="shared" si="130"/>
        <v>    </v>
      </c>
      <c r="H899" s="121" t="str">
        <f t="shared" si="127"/>
        <v> </v>
      </c>
      <c r="I899" s="120"/>
      <c r="J899" s="121" t="str">
        <f t="shared" si="132"/>
        <v>      一般行政管理事务</v>
      </c>
      <c r="K899" s="113" t="str">
        <f t="shared" si="128"/>
        <v>  </v>
      </c>
      <c r="N899" s="122"/>
    </row>
    <row r="900" ht="15" customHeight="1" spans="1:14">
      <c r="A900" s="120" t="s">
        <v>189</v>
      </c>
      <c r="B900" s="119">
        <v>158</v>
      </c>
      <c r="C900" s="119">
        <f>B900-D900</f>
        <v>158</v>
      </c>
      <c r="D900" s="119"/>
      <c r="E900" s="120"/>
      <c r="F900" s="120">
        <f t="shared" si="126"/>
        <v>0</v>
      </c>
      <c r="G900" s="120" t="str">
        <f t="shared" si="130"/>
        <v>    </v>
      </c>
      <c r="H900" s="121" t="str">
        <f t="shared" si="127"/>
        <v> </v>
      </c>
      <c r="I900" s="120"/>
      <c r="J900" s="121" t="str">
        <f t="shared" si="132"/>
        <v>      机关服务</v>
      </c>
      <c r="K900" s="113" t="str">
        <f t="shared" si="128"/>
        <v>  </v>
      </c>
      <c r="N900" s="122"/>
    </row>
    <row r="901" ht="15" customHeight="1" spans="1:14">
      <c r="A901" s="120" t="s">
        <v>841</v>
      </c>
      <c r="B901" s="119"/>
      <c r="C901" s="119"/>
      <c r="D901" s="119"/>
      <c r="E901" s="120"/>
      <c r="F901" s="120">
        <f t="shared" si="126"/>
        <v>0</v>
      </c>
      <c r="G901" s="120" t="str">
        <f t="shared" si="130"/>
        <v>    </v>
      </c>
      <c r="H901" s="121" t="str">
        <f t="shared" si="127"/>
        <v> </v>
      </c>
      <c r="I901" s="120"/>
      <c r="J901" s="121" t="str">
        <f t="shared" si="132"/>
        <v>      水利行业业务管理</v>
      </c>
      <c r="K901" s="113" t="str">
        <f t="shared" si="128"/>
        <v>  </v>
      </c>
      <c r="N901" s="122"/>
    </row>
    <row r="902" ht="15" customHeight="1" spans="1:14">
      <c r="A902" s="120" t="s">
        <v>842</v>
      </c>
      <c r="B902" s="119"/>
      <c r="C902" s="119">
        <f>B902-D902</f>
        <v>-300</v>
      </c>
      <c r="D902" s="119">
        <v>300</v>
      </c>
      <c r="E902" s="120"/>
      <c r="F902" s="120">
        <f t="shared" si="126"/>
        <v>300</v>
      </c>
      <c r="G902" s="120" t="str">
        <f t="shared" si="130"/>
        <v>    </v>
      </c>
      <c r="H902" s="121" t="str">
        <f t="shared" si="127"/>
        <v> </v>
      </c>
      <c r="I902" s="120"/>
      <c r="J902" s="121" t="str">
        <f t="shared" si="132"/>
        <v>      水利工程建设</v>
      </c>
      <c r="K902" s="113" t="str">
        <f t="shared" si="128"/>
        <v>  </v>
      </c>
      <c r="N902" s="122"/>
    </row>
    <row r="903" ht="15" customHeight="1" spans="1:14">
      <c r="A903" s="120" t="s">
        <v>843</v>
      </c>
      <c r="B903" s="119">
        <v>12</v>
      </c>
      <c r="C903" s="119">
        <f>B903-D903</f>
        <v>12</v>
      </c>
      <c r="D903" s="119"/>
      <c r="E903" s="120"/>
      <c r="F903" s="120">
        <f t="shared" ref="F903:F966" si="133">B903-C903</f>
        <v>0</v>
      </c>
      <c r="G903" s="120" t="str">
        <f t="shared" si="130"/>
        <v>    </v>
      </c>
      <c r="H903" s="121" t="str">
        <f t="shared" si="127"/>
        <v> </v>
      </c>
      <c r="I903" s="120"/>
      <c r="J903" s="121" t="str">
        <f t="shared" si="132"/>
        <v>      水利工程运行与维护</v>
      </c>
      <c r="K903" s="113" t="str">
        <f t="shared" si="128"/>
        <v>  </v>
      </c>
      <c r="N903" s="122"/>
    </row>
    <row r="904" ht="15" customHeight="1" spans="1:14">
      <c r="A904" s="120" t="s">
        <v>844</v>
      </c>
      <c r="B904" s="119"/>
      <c r="C904" s="119"/>
      <c r="D904" s="119"/>
      <c r="E904" s="120"/>
      <c r="F904" s="120">
        <f t="shared" si="133"/>
        <v>0</v>
      </c>
      <c r="G904" s="120" t="str">
        <f t="shared" si="130"/>
        <v>    </v>
      </c>
      <c r="H904" s="121" t="str">
        <f t="shared" si="127"/>
        <v> </v>
      </c>
      <c r="I904" s="120"/>
      <c r="J904" s="121" t="str">
        <f t="shared" si="132"/>
        <v>      长江黄河等流域管理</v>
      </c>
      <c r="K904" s="113" t="str">
        <f t="shared" si="128"/>
        <v>  </v>
      </c>
      <c r="N904" s="122"/>
    </row>
    <row r="905" ht="15" customHeight="1" spans="1:14">
      <c r="A905" s="120" t="s">
        <v>845</v>
      </c>
      <c r="B905" s="119"/>
      <c r="C905" s="119"/>
      <c r="D905" s="119"/>
      <c r="E905" s="120"/>
      <c r="F905" s="120">
        <f t="shared" si="133"/>
        <v>0</v>
      </c>
      <c r="G905" s="120" t="str">
        <f t="shared" si="130"/>
        <v>    </v>
      </c>
      <c r="H905" s="121" t="str">
        <f t="shared" si="127"/>
        <v> </v>
      </c>
      <c r="I905" s="120"/>
      <c r="J905" s="121" t="str">
        <f t="shared" si="132"/>
        <v>      水利前期工作</v>
      </c>
      <c r="K905" s="113" t="str">
        <f t="shared" si="128"/>
        <v>  </v>
      </c>
      <c r="N905" s="122"/>
    </row>
    <row r="906" ht="15" customHeight="1" spans="1:14">
      <c r="A906" s="120" t="s">
        <v>846</v>
      </c>
      <c r="B906" s="119"/>
      <c r="C906" s="119"/>
      <c r="D906" s="119"/>
      <c r="E906" s="120"/>
      <c r="F906" s="120">
        <f t="shared" si="133"/>
        <v>0</v>
      </c>
      <c r="G906" s="120" t="str">
        <f t="shared" si="130"/>
        <v>    </v>
      </c>
      <c r="H906" s="121" t="str">
        <f t="shared" si="127"/>
        <v> </v>
      </c>
      <c r="I906" s="120"/>
      <c r="J906" s="121" t="str">
        <f t="shared" si="132"/>
        <v>      水利执法监督</v>
      </c>
      <c r="K906" s="113" t="str">
        <f t="shared" si="128"/>
        <v>  </v>
      </c>
      <c r="N906" s="122"/>
    </row>
    <row r="907" ht="15" customHeight="1" spans="1:14">
      <c r="A907" s="120" t="s">
        <v>847</v>
      </c>
      <c r="B907" s="119">
        <v>394</v>
      </c>
      <c r="C907" s="119">
        <f>B907-D907</f>
        <v>387</v>
      </c>
      <c r="D907" s="119">
        <v>7</v>
      </c>
      <c r="E907" s="120"/>
      <c r="F907" s="120">
        <f t="shared" si="133"/>
        <v>7</v>
      </c>
      <c r="G907" s="120" t="str">
        <f t="shared" si="130"/>
        <v>    </v>
      </c>
      <c r="H907" s="121" t="str">
        <f t="shared" si="127"/>
        <v> </v>
      </c>
      <c r="I907" s="120"/>
      <c r="J907" s="121" t="str">
        <f t="shared" si="132"/>
        <v>      水土保持</v>
      </c>
      <c r="K907" s="113" t="str">
        <f t="shared" si="128"/>
        <v>  </v>
      </c>
      <c r="N907" s="122"/>
    </row>
    <row r="908" ht="15" customHeight="1" spans="1:14">
      <c r="A908" s="120" t="s">
        <v>848</v>
      </c>
      <c r="B908" s="119"/>
      <c r="C908" s="119"/>
      <c r="D908" s="119"/>
      <c r="E908" s="120"/>
      <c r="F908" s="120">
        <f t="shared" si="133"/>
        <v>0</v>
      </c>
      <c r="G908" s="120" t="str">
        <f t="shared" si="130"/>
        <v>    </v>
      </c>
      <c r="H908" s="121" t="str">
        <f t="shared" si="127"/>
        <v> </v>
      </c>
      <c r="I908" s="120"/>
      <c r="J908" s="121" t="str">
        <f t="shared" si="132"/>
        <v>      水资源节约管理与保护</v>
      </c>
      <c r="K908" s="113" t="str">
        <f t="shared" si="128"/>
        <v>  </v>
      </c>
      <c r="N908" s="122"/>
    </row>
    <row r="909" ht="15" customHeight="1" spans="1:14">
      <c r="A909" s="120" t="s">
        <v>849</v>
      </c>
      <c r="B909" s="119">
        <v>20</v>
      </c>
      <c r="C909" s="119">
        <f>B909-D909</f>
        <v>20</v>
      </c>
      <c r="D909" s="119"/>
      <c r="E909" s="120"/>
      <c r="F909" s="120">
        <f t="shared" si="133"/>
        <v>0</v>
      </c>
      <c r="G909" s="120" t="str">
        <f t="shared" si="130"/>
        <v>    </v>
      </c>
      <c r="H909" s="121" t="str">
        <f t="shared" si="127"/>
        <v> </v>
      </c>
      <c r="I909" s="120"/>
      <c r="J909" s="121" t="str">
        <f t="shared" si="132"/>
        <v>      水质监测</v>
      </c>
      <c r="K909" s="113" t="str">
        <f t="shared" si="128"/>
        <v>  </v>
      </c>
      <c r="N909" s="122"/>
    </row>
    <row r="910" ht="15" customHeight="1" spans="1:14">
      <c r="A910" s="120" t="s">
        <v>850</v>
      </c>
      <c r="B910" s="119"/>
      <c r="C910" s="119"/>
      <c r="D910" s="119"/>
      <c r="E910" s="120"/>
      <c r="F910" s="120">
        <f t="shared" si="133"/>
        <v>0</v>
      </c>
      <c r="G910" s="120" t="str">
        <f t="shared" si="130"/>
        <v>    </v>
      </c>
      <c r="H910" s="121" t="str">
        <f t="shared" ref="H910:H973" si="134">MID(A910,5,1)</f>
        <v> </v>
      </c>
      <c r="I910" s="120"/>
      <c r="J910" s="121" t="str">
        <f t="shared" si="132"/>
        <v>      水文测报</v>
      </c>
      <c r="K910" s="113" t="str">
        <f t="shared" ref="K910:K973" si="135">LEFT(J910,2)</f>
        <v>  </v>
      </c>
      <c r="N910" s="122"/>
    </row>
    <row r="911" ht="15" customHeight="1" spans="1:14">
      <c r="A911" s="120" t="s">
        <v>851</v>
      </c>
      <c r="B911" s="119">
        <v>25</v>
      </c>
      <c r="C911" s="119">
        <f>B911-D911</f>
        <v>25</v>
      </c>
      <c r="D911" s="119"/>
      <c r="E911" s="120"/>
      <c r="F911" s="120">
        <f t="shared" si="133"/>
        <v>0</v>
      </c>
      <c r="G911" s="120" t="str">
        <f t="shared" si="130"/>
        <v>    </v>
      </c>
      <c r="H911" s="121" t="str">
        <f t="shared" si="134"/>
        <v> </v>
      </c>
      <c r="I911" s="120"/>
      <c r="J911" s="121" t="str">
        <f t="shared" si="132"/>
        <v>      防汛</v>
      </c>
      <c r="K911" s="113" t="str">
        <f t="shared" si="135"/>
        <v>  </v>
      </c>
      <c r="N911" s="122"/>
    </row>
    <row r="912" ht="15" customHeight="1" spans="1:14">
      <c r="A912" s="120" t="s">
        <v>852</v>
      </c>
      <c r="B912" s="119">
        <v>18</v>
      </c>
      <c r="C912" s="119">
        <f>B912-D912</f>
        <v>18</v>
      </c>
      <c r="D912" s="119"/>
      <c r="E912" s="120"/>
      <c r="F912" s="120">
        <f t="shared" si="133"/>
        <v>0</v>
      </c>
      <c r="G912" s="120" t="str">
        <f t="shared" si="130"/>
        <v>    </v>
      </c>
      <c r="H912" s="121" t="str">
        <f t="shared" si="134"/>
        <v> </v>
      </c>
      <c r="I912" s="120"/>
      <c r="J912" s="121" t="str">
        <f t="shared" si="132"/>
        <v>      抗旱</v>
      </c>
      <c r="K912" s="113" t="str">
        <f t="shared" si="135"/>
        <v>  </v>
      </c>
      <c r="N912" s="122"/>
    </row>
    <row r="913" ht="15" customHeight="1" spans="1:14">
      <c r="A913" s="120" t="s">
        <v>853</v>
      </c>
      <c r="B913" s="119"/>
      <c r="C913" s="119"/>
      <c r="D913" s="119"/>
      <c r="E913" s="120"/>
      <c r="F913" s="120">
        <f t="shared" si="133"/>
        <v>0</v>
      </c>
      <c r="G913" s="120" t="str">
        <f t="shared" si="130"/>
        <v>    </v>
      </c>
      <c r="H913" s="121" t="str">
        <f t="shared" si="134"/>
        <v> </v>
      </c>
      <c r="I913" s="120"/>
      <c r="J913" s="121" t="str">
        <f t="shared" si="132"/>
        <v>      农村水利</v>
      </c>
      <c r="K913" s="113" t="str">
        <f t="shared" si="135"/>
        <v>  </v>
      </c>
      <c r="N913" s="122"/>
    </row>
    <row r="914" ht="15" customHeight="1" spans="1:14">
      <c r="A914" s="120" t="s">
        <v>854</v>
      </c>
      <c r="B914" s="119"/>
      <c r="C914" s="119"/>
      <c r="D914" s="119"/>
      <c r="E914" s="120"/>
      <c r="F914" s="120">
        <f t="shared" si="133"/>
        <v>0</v>
      </c>
      <c r="G914" s="120" t="str">
        <f t="shared" si="130"/>
        <v>    </v>
      </c>
      <c r="H914" s="121" t="str">
        <f t="shared" si="134"/>
        <v> </v>
      </c>
      <c r="I914" s="120"/>
      <c r="J914" s="121" t="str">
        <f t="shared" si="132"/>
        <v>      水利技术推广</v>
      </c>
      <c r="K914" s="113" t="str">
        <f t="shared" si="135"/>
        <v>  </v>
      </c>
      <c r="N914" s="122"/>
    </row>
    <row r="915" ht="15" customHeight="1" spans="1:14">
      <c r="A915" s="120" t="s">
        <v>855</v>
      </c>
      <c r="B915" s="119"/>
      <c r="C915" s="119"/>
      <c r="D915" s="119"/>
      <c r="E915" s="120"/>
      <c r="F915" s="120">
        <f t="shared" si="133"/>
        <v>0</v>
      </c>
      <c r="G915" s="120" t="str">
        <f t="shared" si="130"/>
        <v>    </v>
      </c>
      <c r="H915" s="121" t="str">
        <f t="shared" si="134"/>
        <v> </v>
      </c>
      <c r="I915" s="120"/>
      <c r="J915" s="121" t="str">
        <f t="shared" si="132"/>
        <v>      国际河流治理与管理</v>
      </c>
      <c r="K915" s="113" t="str">
        <f t="shared" si="135"/>
        <v>  </v>
      </c>
      <c r="N915" s="122"/>
    </row>
    <row r="916" ht="15" customHeight="1" spans="1:14">
      <c r="A916" s="120" t="s">
        <v>856</v>
      </c>
      <c r="B916" s="119">
        <v>30</v>
      </c>
      <c r="C916" s="119">
        <f>B916-D916</f>
        <v>30</v>
      </c>
      <c r="D916" s="119"/>
      <c r="E916" s="120"/>
      <c r="F916" s="120">
        <f t="shared" si="133"/>
        <v>0</v>
      </c>
      <c r="G916" s="120" t="str">
        <f t="shared" ref="G916:G979" si="136">LEFT(A916,4)</f>
        <v>    </v>
      </c>
      <c r="H916" s="121" t="str">
        <f t="shared" si="134"/>
        <v> </v>
      </c>
      <c r="I916" s="120"/>
      <c r="J916" s="121" t="str">
        <f t="shared" si="132"/>
        <v>      江河湖库水系综合整治</v>
      </c>
      <c r="K916" s="113" t="str">
        <f t="shared" si="135"/>
        <v>  </v>
      </c>
      <c r="N916" s="122"/>
    </row>
    <row r="917" ht="15" customHeight="1" spans="1:14">
      <c r="A917" s="120" t="s">
        <v>857</v>
      </c>
      <c r="B917" s="119"/>
      <c r="C917" s="119"/>
      <c r="D917" s="119"/>
      <c r="E917" s="120"/>
      <c r="F917" s="120">
        <f t="shared" si="133"/>
        <v>0</v>
      </c>
      <c r="G917" s="120" t="str">
        <f t="shared" si="136"/>
        <v>    </v>
      </c>
      <c r="H917" s="121" t="str">
        <f t="shared" si="134"/>
        <v> </v>
      </c>
      <c r="I917" s="120"/>
      <c r="J917" s="121" t="str">
        <f t="shared" si="132"/>
        <v>      大中型水库移民后期扶持专项支出</v>
      </c>
      <c r="K917" s="113" t="str">
        <f t="shared" si="135"/>
        <v>  </v>
      </c>
      <c r="N917" s="122"/>
    </row>
    <row r="918" ht="15" customHeight="1" spans="1:14">
      <c r="A918" s="120" t="s">
        <v>858</v>
      </c>
      <c r="B918" s="119"/>
      <c r="C918" s="119"/>
      <c r="D918" s="119"/>
      <c r="E918" s="120"/>
      <c r="F918" s="120">
        <f t="shared" si="133"/>
        <v>0</v>
      </c>
      <c r="G918" s="120" t="str">
        <f t="shared" si="136"/>
        <v>    </v>
      </c>
      <c r="H918" s="121" t="str">
        <f t="shared" si="134"/>
        <v> </v>
      </c>
      <c r="I918" s="120"/>
      <c r="J918" s="121" t="str">
        <f t="shared" si="132"/>
        <v>      水利安全监督</v>
      </c>
      <c r="K918" s="113" t="str">
        <f t="shared" si="135"/>
        <v>  </v>
      </c>
      <c r="N918" s="122"/>
    </row>
    <row r="919" ht="15" customHeight="1" spans="1:14">
      <c r="A919" s="120" t="s">
        <v>833</v>
      </c>
      <c r="B919" s="119"/>
      <c r="C919" s="119"/>
      <c r="D919" s="119"/>
      <c r="E919" s="120"/>
      <c r="F919" s="120">
        <f t="shared" si="133"/>
        <v>0</v>
      </c>
      <c r="G919" s="120" t="str">
        <f t="shared" si="136"/>
        <v>    </v>
      </c>
      <c r="H919" s="121" t="str">
        <f t="shared" si="134"/>
        <v> </v>
      </c>
      <c r="I919" s="120"/>
      <c r="J919" s="121" t="str">
        <f t="shared" si="132"/>
        <v>      信息管理</v>
      </c>
      <c r="K919" s="113" t="str">
        <f t="shared" si="135"/>
        <v>  </v>
      </c>
      <c r="N919" s="122"/>
    </row>
    <row r="920" ht="15" customHeight="1" spans="1:14">
      <c r="A920" s="120" t="s">
        <v>859</v>
      </c>
      <c r="B920" s="119"/>
      <c r="C920" s="119"/>
      <c r="D920" s="119"/>
      <c r="E920" s="120"/>
      <c r="F920" s="120">
        <f t="shared" si="133"/>
        <v>0</v>
      </c>
      <c r="G920" s="120" t="str">
        <f t="shared" si="136"/>
        <v>    </v>
      </c>
      <c r="H920" s="121" t="str">
        <f t="shared" si="134"/>
        <v> </v>
      </c>
      <c r="I920" s="120"/>
      <c r="J920" s="121" t="str">
        <f t="shared" si="132"/>
        <v>      水利建设征地及移民支出</v>
      </c>
      <c r="K920" s="113" t="str">
        <f t="shared" si="135"/>
        <v>  </v>
      </c>
      <c r="N920" s="122"/>
    </row>
    <row r="921" ht="15" customHeight="1" spans="1:14">
      <c r="A921" s="120" t="s">
        <v>860</v>
      </c>
      <c r="B921" s="119">
        <v>92</v>
      </c>
      <c r="C921" s="119">
        <f>B921-D921</f>
        <v>92</v>
      </c>
      <c r="D921" s="119"/>
      <c r="E921" s="120"/>
      <c r="F921" s="120">
        <f t="shared" si="133"/>
        <v>0</v>
      </c>
      <c r="G921" s="120" t="str">
        <f t="shared" si="136"/>
        <v>    </v>
      </c>
      <c r="H921" s="121" t="str">
        <f t="shared" si="134"/>
        <v> </v>
      </c>
      <c r="I921" s="120"/>
      <c r="J921" s="121" t="str">
        <f t="shared" si="132"/>
        <v>      农村供水</v>
      </c>
      <c r="K921" s="113" t="str">
        <f t="shared" si="135"/>
        <v>  </v>
      </c>
      <c r="N921" s="122"/>
    </row>
    <row r="922" ht="15" customHeight="1" spans="1:14">
      <c r="A922" s="120" t="s">
        <v>861</v>
      </c>
      <c r="B922" s="119"/>
      <c r="C922" s="119"/>
      <c r="D922" s="119"/>
      <c r="E922" s="120"/>
      <c r="F922" s="120">
        <f t="shared" si="133"/>
        <v>0</v>
      </c>
      <c r="G922" s="120" t="str">
        <f t="shared" si="136"/>
        <v>    </v>
      </c>
      <c r="H922" s="121" t="str">
        <f t="shared" si="134"/>
        <v> </v>
      </c>
      <c r="I922" s="120"/>
      <c r="J922" s="121" t="str">
        <f t="shared" si="132"/>
        <v>      南水北调工程建设</v>
      </c>
      <c r="K922" s="113" t="str">
        <f t="shared" si="135"/>
        <v>  </v>
      </c>
      <c r="N922" s="122"/>
    </row>
    <row r="923" ht="15" customHeight="1" spans="1:14">
      <c r="A923" s="120" t="s">
        <v>862</v>
      </c>
      <c r="B923" s="119"/>
      <c r="C923" s="119"/>
      <c r="D923" s="119"/>
      <c r="E923" s="120"/>
      <c r="F923" s="120">
        <f t="shared" si="133"/>
        <v>0</v>
      </c>
      <c r="G923" s="120" t="str">
        <f t="shared" si="136"/>
        <v>    </v>
      </c>
      <c r="H923" s="121" t="str">
        <f t="shared" si="134"/>
        <v> </v>
      </c>
      <c r="I923" s="120"/>
      <c r="J923" s="121" t="str">
        <f t="shared" si="132"/>
        <v>      南水北调工程管理</v>
      </c>
      <c r="K923" s="113" t="str">
        <f t="shared" si="135"/>
        <v>  </v>
      </c>
      <c r="N923" s="122"/>
    </row>
    <row r="924" ht="15" customHeight="1" spans="1:14">
      <c r="A924" s="120" t="s">
        <v>863</v>
      </c>
      <c r="B924" s="119">
        <v>146</v>
      </c>
      <c r="C924" s="119">
        <f>B924-D924</f>
        <v>138</v>
      </c>
      <c r="D924" s="119">
        <v>8</v>
      </c>
      <c r="E924" s="120"/>
      <c r="F924" s="120">
        <f t="shared" si="133"/>
        <v>8</v>
      </c>
      <c r="G924" s="120" t="str">
        <f t="shared" si="136"/>
        <v>    </v>
      </c>
      <c r="H924" s="121" t="str">
        <f t="shared" si="134"/>
        <v> </v>
      </c>
      <c r="I924" s="120"/>
      <c r="J924" s="121" t="str">
        <f t="shared" si="132"/>
        <v>      其他水利支出</v>
      </c>
      <c r="K924" s="113" t="str">
        <f t="shared" si="135"/>
        <v>  </v>
      </c>
      <c r="N924" s="122"/>
    </row>
    <row r="925" ht="15" customHeight="1" spans="1:14">
      <c r="A925" s="120" t="s">
        <v>864</v>
      </c>
      <c r="B925" s="119">
        <f>SUM(B926:B935)</f>
        <v>8133</v>
      </c>
      <c r="C925" s="119">
        <f>B925-D925</f>
        <v>8133</v>
      </c>
      <c r="D925" s="119"/>
      <c r="E925" s="120"/>
      <c r="F925" s="120">
        <f t="shared" si="133"/>
        <v>0</v>
      </c>
      <c r="G925" s="120" t="str">
        <f t="shared" si="136"/>
        <v>    </v>
      </c>
      <c r="H925" s="121" t="str">
        <f t="shared" si="134"/>
        <v>巩</v>
      </c>
      <c r="I925" s="120" t="str">
        <f>A925</f>
        <v>    巩固脱贫攻坚成果衔接乡村振兴</v>
      </c>
      <c r="J925" s="121"/>
      <c r="K925" s="113" t="str">
        <f t="shared" si="135"/>
        <v/>
      </c>
      <c r="N925" s="122"/>
    </row>
    <row r="926" ht="15" customHeight="1" spans="1:14">
      <c r="A926" s="120" t="s">
        <v>187</v>
      </c>
      <c r="B926" s="119"/>
      <c r="C926" s="119"/>
      <c r="D926" s="119"/>
      <c r="E926" s="120"/>
      <c r="F926" s="120">
        <f t="shared" si="133"/>
        <v>0</v>
      </c>
      <c r="G926" s="120" t="str">
        <f t="shared" si="136"/>
        <v>    </v>
      </c>
      <c r="H926" s="121" t="str">
        <f t="shared" si="134"/>
        <v> </v>
      </c>
      <c r="I926" s="120"/>
      <c r="J926" s="121" t="str">
        <f t="shared" ref="J926:J935" si="137">A926</f>
        <v>      行政运行</v>
      </c>
      <c r="K926" s="113" t="str">
        <f t="shared" si="135"/>
        <v>  </v>
      </c>
      <c r="N926" s="122"/>
    </row>
    <row r="927" ht="15" customHeight="1" spans="1:14">
      <c r="A927" s="120" t="s">
        <v>188</v>
      </c>
      <c r="B927" s="119"/>
      <c r="C927" s="119"/>
      <c r="D927" s="119"/>
      <c r="E927" s="120"/>
      <c r="F927" s="120">
        <f t="shared" si="133"/>
        <v>0</v>
      </c>
      <c r="G927" s="120" t="str">
        <f t="shared" si="136"/>
        <v>    </v>
      </c>
      <c r="H927" s="121" t="str">
        <f t="shared" si="134"/>
        <v> </v>
      </c>
      <c r="I927" s="120"/>
      <c r="J927" s="121" t="str">
        <f t="shared" si="137"/>
        <v>      一般行政管理事务</v>
      </c>
      <c r="K927" s="113" t="str">
        <f t="shared" si="135"/>
        <v>  </v>
      </c>
      <c r="N927" s="122"/>
    </row>
    <row r="928" ht="15" customHeight="1" spans="1:14">
      <c r="A928" s="120" t="s">
        <v>189</v>
      </c>
      <c r="B928" s="119"/>
      <c r="C928" s="119"/>
      <c r="D928" s="119"/>
      <c r="E928" s="120"/>
      <c r="F928" s="120">
        <f t="shared" si="133"/>
        <v>0</v>
      </c>
      <c r="G928" s="120" t="str">
        <f t="shared" si="136"/>
        <v>    </v>
      </c>
      <c r="H928" s="121" t="str">
        <f t="shared" si="134"/>
        <v> </v>
      </c>
      <c r="I928" s="120"/>
      <c r="J928" s="121" t="str">
        <f t="shared" si="137"/>
        <v>      机关服务</v>
      </c>
      <c r="K928" s="113" t="str">
        <f t="shared" si="135"/>
        <v>  </v>
      </c>
      <c r="N928" s="122"/>
    </row>
    <row r="929" ht="15" customHeight="1" spans="1:14">
      <c r="A929" s="120" t="s">
        <v>865</v>
      </c>
      <c r="B929" s="119"/>
      <c r="C929" s="119"/>
      <c r="D929" s="119"/>
      <c r="E929" s="120"/>
      <c r="F929" s="120">
        <f t="shared" si="133"/>
        <v>0</v>
      </c>
      <c r="G929" s="120" t="str">
        <f t="shared" si="136"/>
        <v>    </v>
      </c>
      <c r="H929" s="121" t="str">
        <f t="shared" si="134"/>
        <v> </v>
      </c>
      <c r="I929" s="120"/>
      <c r="J929" s="121" t="str">
        <f t="shared" si="137"/>
        <v>      农村基础设施建设</v>
      </c>
      <c r="K929" s="113" t="str">
        <f t="shared" si="135"/>
        <v>  </v>
      </c>
      <c r="N929" s="122"/>
    </row>
    <row r="930" ht="15" customHeight="1" spans="1:14">
      <c r="A930" s="120" t="s">
        <v>866</v>
      </c>
      <c r="B930" s="119"/>
      <c r="C930" s="119"/>
      <c r="D930" s="119"/>
      <c r="E930" s="120"/>
      <c r="F930" s="120">
        <f t="shared" si="133"/>
        <v>0</v>
      </c>
      <c r="G930" s="120" t="str">
        <f t="shared" si="136"/>
        <v>    </v>
      </c>
      <c r="H930" s="121" t="str">
        <f t="shared" si="134"/>
        <v> </v>
      </c>
      <c r="I930" s="120"/>
      <c r="J930" s="121" t="str">
        <f t="shared" si="137"/>
        <v>      生产发展</v>
      </c>
      <c r="K930" s="113" t="str">
        <f t="shared" si="135"/>
        <v>  </v>
      </c>
      <c r="N930" s="122"/>
    </row>
    <row r="931" ht="15" customHeight="1" spans="1:14">
      <c r="A931" s="120" t="s">
        <v>867</v>
      </c>
      <c r="B931" s="119"/>
      <c r="C931" s="119"/>
      <c r="D931" s="119"/>
      <c r="E931" s="120"/>
      <c r="F931" s="120">
        <f t="shared" si="133"/>
        <v>0</v>
      </c>
      <c r="G931" s="120" t="str">
        <f t="shared" si="136"/>
        <v>    </v>
      </c>
      <c r="H931" s="121" t="str">
        <f t="shared" si="134"/>
        <v> </v>
      </c>
      <c r="I931" s="120"/>
      <c r="J931" s="121" t="str">
        <f t="shared" si="137"/>
        <v>      社会发展</v>
      </c>
      <c r="K931" s="113" t="str">
        <f t="shared" si="135"/>
        <v>  </v>
      </c>
      <c r="N931" s="122"/>
    </row>
    <row r="932" ht="15" customHeight="1" spans="1:14">
      <c r="A932" s="120" t="s">
        <v>868</v>
      </c>
      <c r="B932" s="119"/>
      <c r="C932" s="119"/>
      <c r="D932" s="119"/>
      <c r="E932" s="120"/>
      <c r="F932" s="120">
        <f t="shared" si="133"/>
        <v>0</v>
      </c>
      <c r="G932" s="120" t="str">
        <f t="shared" si="136"/>
        <v>    </v>
      </c>
      <c r="H932" s="121" t="str">
        <f t="shared" si="134"/>
        <v> </v>
      </c>
      <c r="I932" s="120"/>
      <c r="J932" s="121" t="str">
        <f t="shared" si="137"/>
        <v>      贷款奖补和贴息</v>
      </c>
      <c r="K932" s="113" t="str">
        <f t="shared" si="135"/>
        <v>  </v>
      </c>
      <c r="N932" s="122"/>
    </row>
    <row r="933" ht="15" customHeight="1" spans="1:14">
      <c r="A933" s="120" t="s">
        <v>869</v>
      </c>
      <c r="B933" s="119"/>
      <c r="C933" s="119"/>
      <c r="D933" s="119"/>
      <c r="E933" s="120"/>
      <c r="F933" s="120">
        <f t="shared" si="133"/>
        <v>0</v>
      </c>
      <c r="G933" s="120" t="str">
        <f t="shared" si="136"/>
        <v>    </v>
      </c>
      <c r="H933" s="121" t="str">
        <f t="shared" si="134"/>
        <v> </v>
      </c>
      <c r="I933" s="120"/>
      <c r="J933" s="121" t="str">
        <f t="shared" si="137"/>
        <v>       “三西”农业建设专项补助</v>
      </c>
      <c r="K933" s="113" t="str">
        <f t="shared" si="135"/>
        <v>  </v>
      </c>
      <c r="N933" s="122"/>
    </row>
    <row r="934" ht="15" customHeight="1" spans="1:14">
      <c r="A934" s="120" t="s">
        <v>196</v>
      </c>
      <c r="B934" s="119"/>
      <c r="C934" s="119"/>
      <c r="D934" s="119"/>
      <c r="E934" s="120"/>
      <c r="F934" s="120">
        <f t="shared" si="133"/>
        <v>0</v>
      </c>
      <c r="G934" s="120" t="str">
        <f t="shared" si="136"/>
        <v>    </v>
      </c>
      <c r="H934" s="121" t="str">
        <f t="shared" si="134"/>
        <v> </v>
      </c>
      <c r="I934" s="120"/>
      <c r="J934" s="121" t="str">
        <f t="shared" si="137"/>
        <v>      事业运行</v>
      </c>
      <c r="K934" s="113" t="str">
        <f t="shared" si="135"/>
        <v>  </v>
      </c>
      <c r="N934" s="122"/>
    </row>
    <row r="935" ht="15" customHeight="1" spans="1:14">
      <c r="A935" s="120" t="s">
        <v>870</v>
      </c>
      <c r="B935" s="119">
        <v>8133</v>
      </c>
      <c r="C935" s="119">
        <f>B935-D935</f>
        <v>8133</v>
      </c>
      <c r="D935" s="119"/>
      <c r="E935" s="120"/>
      <c r="F935" s="120">
        <f t="shared" si="133"/>
        <v>0</v>
      </c>
      <c r="G935" s="120" t="str">
        <f t="shared" si="136"/>
        <v>    </v>
      </c>
      <c r="H935" s="121" t="str">
        <f t="shared" si="134"/>
        <v> </v>
      </c>
      <c r="I935" s="120"/>
      <c r="J935" s="121" t="str">
        <f t="shared" si="137"/>
        <v>      其他巩固脱贫攻坚成果衔接乡村振兴支出</v>
      </c>
      <c r="K935" s="113" t="str">
        <f t="shared" si="135"/>
        <v>  </v>
      </c>
      <c r="N935" s="122"/>
    </row>
    <row r="936" ht="15" customHeight="1" spans="1:14">
      <c r="A936" s="120" t="s">
        <v>871</v>
      </c>
      <c r="B936" s="119">
        <f>SUM(B937:B942)</f>
        <v>2204</v>
      </c>
      <c r="C936" s="119">
        <f>B936-D936</f>
        <v>2204</v>
      </c>
      <c r="D936" s="119"/>
      <c r="E936" s="120"/>
      <c r="F936" s="120">
        <f t="shared" si="133"/>
        <v>0</v>
      </c>
      <c r="G936" s="120" t="str">
        <f t="shared" si="136"/>
        <v>    </v>
      </c>
      <c r="H936" s="121" t="str">
        <f t="shared" si="134"/>
        <v>农</v>
      </c>
      <c r="I936" s="120" t="str">
        <f>A936</f>
        <v>    农村综合改革</v>
      </c>
      <c r="J936" s="121"/>
      <c r="K936" s="113" t="str">
        <f t="shared" si="135"/>
        <v/>
      </c>
      <c r="N936" s="122"/>
    </row>
    <row r="937" ht="15" customHeight="1" spans="1:14">
      <c r="A937" s="120" t="s">
        <v>872</v>
      </c>
      <c r="B937" s="119">
        <v>848</v>
      </c>
      <c r="C937" s="119">
        <f>B937-D937</f>
        <v>848</v>
      </c>
      <c r="D937" s="119"/>
      <c r="E937" s="120"/>
      <c r="F937" s="120">
        <f t="shared" si="133"/>
        <v>0</v>
      </c>
      <c r="G937" s="120" t="str">
        <f t="shared" si="136"/>
        <v>    </v>
      </c>
      <c r="H937" s="121" t="str">
        <f t="shared" si="134"/>
        <v> </v>
      </c>
      <c r="I937" s="120"/>
      <c r="J937" s="121" t="str">
        <f t="shared" ref="J937:J942" si="138">A937</f>
        <v>      对村级公益事业建设的补助</v>
      </c>
      <c r="K937" s="113" t="str">
        <f t="shared" si="135"/>
        <v>  </v>
      </c>
      <c r="N937" s="122"/>
    </row>
    <row r="938" ht="15" customHeight="1" spans="1:14">
      <c r="A938" s="120" t="s">
        <v>873</v>
      </c>
      <c r="B938" s="119"/>
      <c r="C938" s="119"/>
      <c r="D938" s="119"/>
      <c r="E938" s="120"/>
      <c r="F938" s="120">
        <f t="shared" si="133"/>
        <v>0</v>
      </c>
      <c r="G938" s="120" t="str">
        <f t="shared" si="136"/>
        <v>    </v>
      </c>
      <c r="H938" s="121" t="str">
        <f t="shared" si="134"/>
        <v> </v>
      </c>
      <c r="I938" s="120"/>
      <c r="J938" s="121" t="str">
        <f t="shared" si="138"/>
        <v>      国有农场办社会职能改革补助</v>
      </c>
      <c r="K938" s="113" t="str">
        <f t="shared" si="135"/>
        <v>  </v>
      </c>
      <c r="N938" s="122"/>
    </row>
    <row r="939" ht="15" customHeight="1" spans="1:14">
      <c r="A939" s="120" t="s">
        <v>874</v>
      </c>
      <c r="B939" s="119">
        <v>1235</v>
      </c>
      <c r="C939" s="119">
        <f>B939-D939</f>
        <v>1235</v>
      </c>
      <c r="D939" s="119"/>
      <c r="E939" s="120"/>
      <c r="F939" s="120">
        <f t="shared" si="133"/>
        <v>0</v>
      </c>
      <c r="G939" s="120" t="str">
        <f t="shared" si="136"/>
        <v>    </v>
      </c>
      <c r="H939" s="121" t="str">
        <f t="shared" si="134"/>
        <v> </v>
      </c>
      <c r="I939" s="120"/>
      <c r="J939" s="121" t="str">
        <f t="shared" si="138"/>
        <v>      对村民委员会和村党支部的补助</v>
      </c>
      <c r="K939" s="113" t="str">
        <f t="shared" si="135"/>
        <v>  </v>
      </c>
      <c r="N939" s="122"/>
    </row>
    <row r="940" ht="15" customHeight="1" spans="1:14">
      <c r="A940" s="120" t="s">
        <v>875</v>
      </c>
      <c r="B940" s="119"/>
      <c r="C940" s="119"/>
      <c r="D940" s="119"/>
      <c r="E940" s="120"/>
      <c r="F940" s="120">
        <f t="shared" si="133"/>
        <v>0</v>
      </c>
      <c r="G940" s="120" t="str">
        <f t="shared" si="136"/>
        <v>    </v>
      </c>
      <c r="H940" s="121" t="str">
        <f t="shared" si="134"/>
        <v> </v>
      </c>
      <c r="I940" s="120"/>
      <c r="J940" s="121" t="str">
        <f t="shared" si="138"/>
        <v>      对村集体经济组织的补助</v>
      </c>
      <c r="K940" s="113" t="str">
        <f t="shared" si="135"/>
        <v>  </v>
      </c>
      <c r="N940" s="122"/>
    </row>
    <row r="941" ht="15" customHeight="1" spans="1:14">
      <c r="A941" s="120" t="s">
        <v>876</v>
      </c>
      <c r="B941" s="119"/>
      <c r="C941" s="119"/>
      <c r="D941" s="119"/>
      <c r="E941" s="120"/>
      <c r="F941" s="120">
        <f t="shared" si="133"/>
        <v>0</v>
      </c>
      <c r="G941" s="120" t="str">
        <f t="shared" si="136"/>
        <v>    </v>
      </c>
      <c r="H941" s="121" t="str">
        <f t="shared" si="134"/>
        <v> </v>
      </c>
      <c r="I941" s="120"/>
      <c r="J941" s="121" t="str">
        <f t="shared" si="138"/>
        <v>      农村综合改革示范试点补助</v>
      </c>
      <c r="K941" s="113" t="str">
        <f t="shared" si="135"/>
        <v>  </v>
      </c>
      <c r="N941" s="122"/>
    </row>
    <row r="942" ht="15" customHeight="1" spans="1:14">
      <c r="A942" s="120" t="s">
        <v>877</v>
      </c>
      <c r="B942" s="119">
        <v>121</v>
      </c>
      <c r="C942" s="119">
        <f>B942-D942</f>
        <v>121</v>
      </c>
      <c r="D942" s="119"/>
      <c r="E942" s="120"/>
      <c r="F942" s="120">
        <f t="shared" si="133"/>
        <v>0</v>
      </c>
      <c r="G942" s="120" t="str">
        <f t="shared" si="136"/>
        <v>    </v>
      </c>
      <c r="H942" s="121" t="str">
        <f t="shared" si="134"/>
        <v> </v>
      </c>
      <c r="I942" s="120"/>
      <c r="J942" s="121" t="str">
        <f t="shared" si="138"/>
        <v>      其他农村综合改革支出</v>
      </c>
      <c r="K942" s="113" t="str">
        <f t="shared" si="135"/>
        <v>  </v>
      </c>
      <c r="N942" s="122"/>
    </row>
    <row r="943" ht="15" customHeight="1" spans="1:14">
      <c r="A943" s="120" t="s">
        <v>878</v>
      </c>
      <c r="B943" s="119">
        <f>SUM(B944:B948)</f>
        <v>3402</v>
      </c>
      <c r="C943" s="119">
        <f>B943-D943</f>
        <v>3396</v>
      </c>
      <c r="D943" s="119">
        <v>6</v>
      </c>
      <c r="E943" s="120"/>
      <c r="F943" s="120">
        <f t="shared" si="133"/>
        <v>6</v>
      </c>
      <c r="G943" s="120" t="str">
        <f t="shared" si="136"/>
        <v>    </v>
      </c>
      <c r="H943" s="121" t="str">
        <f t="shared" si="134"/>
        <v>普</v>
      </c>
      <c r="I943" s="120" t="str">
        <f>A943</f>
        <v>    普惠金融发展支出</v>
      </c>
      <c r="J943" s="121"/>
      <c r="K943" s="113" t="str">
        <f t="shared" si="135"/>
        <v/>
      </c>
      <c r="N943" s="122"/>
    </row>
    <row r="944" ht="15" customHeight="1" spans="1:14">
      <c r="A944" s="120" t="s">
        <v>879</v>
      </c>
      <c r="B944" s="119"/>
      <c r="C944" s="119"/>
      <c r="D944" s="119"/>
      <c r="E944" s="120"/>
      <c r="F944" s="120">
        <f t="shared" si="133"/>
        <v>0</v>
      </c>
      <c r="G944" s="120" t="str">
        <f t="shared" si="136"/>
        <v>    </v>
      </c>
      <c r="H944" s="121" t="str">
        <f t="shared" si="134"/>
        <v> </v>
      </c>
      <c r="I944" s="120"/>
      <c r="J944" s="121" t="str">
        <f>A944</f>
        <v>      支持农村金融机构</v>
      </c>
      <c r="K944" s="113" t="str">
        <f t="shared" si="135"/>
        <v>  </v>
      </c>
      <c r="N944" s="122"/>
    </row>
    <row r="945" ht="15" customHeight="1" spans="1:14">
      <c r="A945" s="120" t="s">
        <v>880</v>
      </c>
      <c r="B945" s="119">
        <v>3402</v>
      </c>
      <c r="C945" s="119">
        <f>B945-D945</f>
        <v>3396</v>
      </c>
      <c r="D945" s="119">
        <v>6</v>
      </c>
      <c r="E945" s="120"/>
      <c r="F945" s="120">
        <f t="shared" si="133"/>
        <v>6</v>
      </c>
      <c r="G945" s="120" t="str">
        <f t="shared" si="136"/>
        <v>    </v>
      </c>
      <c r="H945" s="121" t="str">
        <f t="shared" si="134"/>
        <v> </v>
      </c>
      <c r="I945" s="120"/>
      <c r="J945" s="121" t="str">
        <f>A945</f>
        <v>      农业保险保费补贴</v>
      </c>
      <c r="K945" s="113" t="str">
        <f t="shared" si="135"/>
        <v>  </v>
      </c>
      <c r="N945" s="122"/>
    </row>
    <row r="946" ht="15" customHeight="1" spans="1:14">
      <c r="A946" s="120" t="s">
        <v>881</v>
      </c>
      <c r="B946" s="119"/>
      <c r="C946" s="119"/>
      <c r="D946" s="119"/>
      <c r="E946" s="120"/>
      <c r="F946" s="120">
        <f t="shared" si="133"/>
        <v>0</v>
      </c>
      <c r="G946" s="120" t="str">
        <f t="shared" si="136"/>
        <v>    </v>
      </c>
      <c r="H946" s="121" t="str">
        <f t="shared" si="134"/>
        <v> </v>
      </c>
      <c r="I946" s="120"/>
      <c r="J946" s="121" t="str">
        <f>A946</f>
        <v>      创业担保贷款贴息及奖补</v>
      </c>
      <c r="K946" s="113" t="str">
        <f t="shared" si="135"/>
        <v>  </v>
      </c>
      <c r="N946" s="122"/>
    </row>
    <row r="947" ht="15" customHeight="1" spans="1:14">
      <c r="A947" s="120" t="s">
        <v>882</v>
      </c>
      <c r="B947" s="119"/>
      <c r="C947" s="119"/>
      <c r="D947" s="119"/>
      <c r="E947" s="120"/>
      <c r="F947" s="120">
        <f t="shared" si="133"/>
        <v>0</v>
      </c>
      <c r="G947" s="120" t="str">
        <f t="shared" si="136"/>
        <v>    </v>
      </c>
      <c r="H947" s="121" t="str">
        <f t="shared" si="134"/>
        <v> </v>
      </c>
      <c r="I947" s="120"/>
      <c r="J947" s="121" t="str">
        <f>A947</f>
        <v>      补充创业担保贷款基金</v>
      </c>
      <c r="K947" s="113" t="str">
        <f t="shared" si="135"/>
        <v>  </v>
      </c>
      <c r="N947" s="122"/>
    </row>
    <row r="948" ht="15" customHeight="1" spans="1:14">
      <c r="A948" s="120" t="s">
        <v>883</v>
      </c>
      <c r="B948" s="119"/>
      <c r="C948" s="119"/>
      <c r="D948" s="119"/>
      <c r="E948" s="120"/>
      <c r="F948" s="120">
        <f t="shared" si="133"/>
        <v>0</v>
      </c>
      <c r="G948" s="120" t="str">
        <f t="shared" si="136"/>
        <v>    </v>
      </c>
      <c r="H948" s="121" t="str">
        <f t="shared" si="134"/>
        <v> </v>
      </c>
      <c r="I948" s="120"/>
      <c r="J948" s="121" t="str">
        <f>A948</f>
        <v>      其他普惠金融发展支出</v>
      </c>
      <c r="K948" s="113" t="str">
        <f t="shared" si="135"/>
        <v>  </v>
      </c>
      <c r="N948" s="122"/>
    </row>
    <row r="949" ht="15" customHeight="1" spans="1:14">
      <c r="A949" s="120" t="s">
        <v>884</v>
      </c>
      <c r="B949" s="119"/>
      <c r="C949" s="119"/>
      <c r="D949" s="119"/>
      <c r="E949" s="120"/>
      <c r="F949" s="120">
        <f t="shared" si="133"/>
        <v>0</v>
      </c>
      <c r="G949" s="120" t="str">
        <f t="shared" si="136"/>
        <v>    </v>
      </c>
      <c r="H949" s="121" t="str">
        <f t="shared" si="134"/>
        <v>目</v>
      </c>
      <c r="I949" s="120" t="str">
        <f>A949</f>
        <v>    目标价格补贴</v>
      </c>
      <c r="J949" s="121"/>
      <c r="K949" s="113" t="str">
        <f t="shared" si="135"/>
        <v/>
      </c>
      <c r="N949" s="122"/>
    </row>
    <row r="950" ht="15" customHeight="1" spans="1:14">
      <c r="A950" s="120" t="s">
        <v>885</v>
      </c>
      <c r="B950" s="119"/>
      <c r="C950" s="119"/>
      <c r="D950" s="119"/>
      <c r="E950" s="120"/>
      <c r="F950" s="120">
        <f t="shared" si="133"/>
        <v>0</v>
      </c>
      <c r="G950" s="120" t="str">
        <f t="shared" si="136"/>
        <v>    </v>
      </c>
      <c r="H950" s="121" t="str">
        <f t="shared" si="134"/>
        <v> </v>
      </c>
      <c r="I950" s="120"/>
      <c r="J950" s="121" t="str">
        <f>A950</f>
        <v>      棉花目标价格补贴</v>
      </c>
      <c r="K950" s="113" t="str">
        <f t="shared" si="135"/>
        <v>  </v>
      </c>
      <c r="N950" s="122"/>
    </row>
    <row r="951" ht="15" customHeight="1" spans="1:14">
      <c r="A951" s="120" t="s">
        <v>886</v>
      </c>
      <c r="B951" s="119"/>
      <c r="C951" s="119"/>
      <c r="D951" s="119"/>
      <c r="E951" s="120"/>
      <c r="F951" s="120">
        <f t="shared" si="133"/>
        <v>0</v>
      </c>
      <c r="G951" s="120" t="str">
        <f t="shared" si="136"/>
        <v>    </v>
      </c>
      <c r="H951" s="121" t="str">
        <f t="shared" si="134"/>
        <v> </v>
      </c>
      <c r="I951" s="120"/>
      <c r="J951" s="121" t="str">
        <f>A951</f>
        <v>      其他目标价格补贴</v>
      </c>
      <c r="K951" s="113" t="str">
        <f t="shared" si="135"/>
        <v>  </v>
      </c>
      <c r="N951" s="122"/>
    </row>
    <row r="952" ht="15" customHeight="1" spans="1:14">
      <c r="A952" s="120" t="s">
        <v>887</v>
      </c>
      <c r="B952" s="119"/>
      <c r="C952" s="119"/>
      <c r="D952" s="119"/>
      <c r="E952" s="120"/>
      <c r="F952" s="120">
        <f t="shared" si="133"/>
        <v>0</v>
      </c>
      <c r="G952" s="120" t="str">
        <f t="shared" si="136"/>
        <v>    </v>
      </c>
      <c r="H952" s="121" t="str">
        <f t="shared" si="134"/>
        <v>其</v>
      </c>
      <c r="I952" s="120" t="str">
        <f>A952</f>
        <v>    其他农林水支出</v>
      </c>
      <c r="J952" s="121"/>
      <c r="K952" s="113" t="str">
        <f t="shared" si="135"/>
        <v/>
      </c>
      <c r="N952" s="122"/>
    </row>
    <row r="953" ht="15" customHeight="1" spans="1:14">
      <c r="A953" s="120" t="s">
        <v>888</v>
      </c>
      <c r="B953" s="119"/>
      <c r="C953" s="119"/>
      <c r="D953" s="119"/>
      <c r="E953" s="120"/>
      <c r="F953" s="120">
        <f t="shared" si="133"/>
        <v>0</v>
      </c>
      <c r="G953" s="120" t="str">
        <f t="shared" si="136"/>
        <v>    </v>
      </c>
      <c r="H953" s="121" t="str">
        <f t="shared" si="134"/>
        <v> </v>
      </c>
      <c r="I953" s="120"/>
      <c r="J953" s="121" t="str">
        <f>A953</f>
        <v>      化解其他公益性乡村债务支出</v>
      </c>
      <c r="K953" s="113" t="str">
        <f t="shared" si="135"/>
        <v>  </v>
      </c>
      <c r="N953" s="122"/>
    </row>
    <row r="954" ht="15" customHeight="1" spans="1:14">
      <c r="A954" s="120" t="s">
        <v>889</v>
      </c>
      <c r="B954" s="119"/>
      <c r="C954" s="119"/>
      <c r="D954" s="119"/>
      <c r="E954" s="120"/>
      <c r="F954" s="120">
        <f t="shared" si="133"/>
        <v>0</v>
      </c>
      <c r="G954" s="120" t="str">
        <f t="shared" si="136"/>
        <v>    </v>
      </c>
      <c r="H954" s="121" t="str">
        <f t="shared" si="134"/>
        <v> </v>
      </c>
      <c r="I954" s="120"/>
      <c r="J954" s="121" t="str">
        <f>A954</f>
        <v>      其他农林水支出</v>
      </c>
      <c r="K954" s="113" t="str">
        <f t="shared" si="135"/>
        <v>  </v>
      </c>
      <c r="N954" s="122"/>
    </row>
    <row r="955" ht="15" customHeight="1" spans="1:14">
      <c r="A955" s="120" t="s">
        <v>128</v>
      </c>
      <c r="B955" s="119">
        <f>B956+B977+B1004</f>
        <v>3992</v>
      </c>
      <c r="C955" s="119">
        <f>B955-D955</f>
        <v>3992</v>
      </c>
      <c r="D955" s="119"/>
      <c r="E955" s="120"/>
      <c r="F955" s="120">
        <f t="shared" si="133"/>
        <v>0</v>
      </c>
      <c r="G955" s="120" t="str">
        <f t="shared" si="136"/>
        <v>交通运输</v>
      </c>
      <c r="H955" s="121" t="str">
        <f t="shared" si="134"/>
        <v>支</v>
      </c>
      <c r="I955" s="120" t="str">
        <f>A955</f>
        <v>交通运输支出</v>
      </c>
      <c r="J955" s="121"/>
      <c r="K955" s="113" t="str">
        <f t="shared" si="135"/>
        <v/>
      </c>
      <c r="N955" s="122"/>
    </row>
    <row r="956" ht="15" customHeight="1" spans="1:14">
      <c r="A956" s="120" t="s">
        <v>890</v>
      </c>
      <c r="B956" s="119">
        <f>SUM(B957:B976)</f>
        <v>3901</v>
      </c>
      <c r="C956" s="119">
        <f>B956-D956</f>
        <v>3901</v>
      </c>
      <c r="D956" s="119"/>
      <c r="E956" s="120"/>
      <c r="F956" s="120">
        <f t="shared" si="133"/>
        <v>0</v>
      </c>
      <c r="G956" s="120" t="str">
        <f t="shared" si="136"/>
        <v>    </v>
      </c>
      <c r="H956" s="121" t="str">
        <f t="shared" si="134"/>
        <v>公</v>
      </c>
      <c r="I956" s="120" t="str">
        <f>A956</f>
        <v>    公路水路运输</v>
      </c>
      <c r="J956" s="121"/>
      <c r="K956" s="113" t="str">
        <f t="shared" si="135"/>
        <v/>
      </c>
      <c r="N956" s="122"/>
    </row>
    <row r="957" ht="15" customHeight="1" spans="1:14">
      <c r="A957" s="120" t="s">
        <v>187</v>
      </c>
      <c r="B957" s="119">
        <v>99</v>
      </c>
      <c r="C957" s="119">
        <f>B957-D957</f>
        <v>99</v>
      </c>
      <c r="D957" s="119"/>
      <c r="E957" s="120"/>
      <c r="F957" s="120">
        <f t="shared" si="133"/>
        <v>0</v>
      </c>
      <c r="G957" s="120" t="str">
        <f t="shared" si="136"/>
        <v>    </v>
      </c>
      <c r="H957" s="121" t="str">
        <f t="shared" si="134"/>
        <v> </v>
      </c>
      <c r="I957" s="120"/>
      <c r="J957" s="121" t="str">
        <f t="shared" ref="J957:J976" si="139">A957</f>
        <v>      行政运行</v>
      </c>
      <c r="K957" s="113" t="str">
        <f t="shared" si="135"/>
        <v>  </v>
      </c>
      <c r="N957" s="122"/>
    </row>
    <row r="958" ht="15" customHeight="1" spans="1:14">
      <c r="A958" s="120" t="s">
        <v>188</v>
      </c>
      <c r="B958" s="119"/>
      <c r="C958" s="119"/>
      <c r="D958" s="119"/>
      <c r="E958" s="120"/>
      <c r="F958" s="120">
        <f t="shared" si="133"/>
        <v>0</v>
      </c>
      <c r="G958" s="120" t="str">
        <f t="shared" si="136"/>
        <v>    </v>
      </c>
      <c r="H958" s="121" t="str">
        <f t="shared" si="134"/>
        <v> </v>
      </c>
      <c r="I958" s="120"/>
      <c r="J958" s="121" t="str">
        <f t="shared" si="139"/>
        <v>      一般行政管理事务</v>
      </c>
      <c r="K958" s="113" t="str">
        <f t="shared" si="135"/>
        <v>  </v>
      </c>
      <c r="N958" s="122"/>
    </row>
    <row r="959" ht="15" customHeight="1" spans="1:14">
      <c r="A959" s="120" t="s">
        <v>189</v>
      </c>
      <c r="B959" s="119"/>
      <c r="C959" s="119"/>
      <c r="D959" s="119"/>
      <c r="E959" s="120"/>
      <c r="F959" s="120">
        <f t="shared" si="133"/>
        <v>0</v>
      </c>
      <c r="G959" s="120" t="str">
        <f t="shared" si="136"/>
        <v>    </v>
      </c>
      <c r="H959" s="121" t="str">
        <f t="shared" si="134"/>
        <v> </v>
      </c>
      <c r="I959" s="120"/>
      <c r="J959" s="121" t="str">
        <f t="shared" si="139"/>
        <v>      机关服务</v>
      </c>
      <c r="K959" s="113" t="str">
        <f t="shared" si="135"/>
        <v>  </v>
      </c>
      <c r="N959" s="122"/>
    </row>
    <row r="960" ht="15" customHeight="1" spans="1:14">
      <c r="A960" s="120" t="s">
        <v>891</v>
      </c>
      <c r="B960" s="119">
        <v>1776</v>
      </c>
      <c r="C960" s="119">
        <f>B960-D960</f>
        <v>1776</v>
      </c>
      <c r="D960" s="119"/>
      <c r="E960" s="120"/>
      <c r="F960" s="120">
        <f t="shared" si="133"/>
        <v>0</v>
      </c>
      <c r="G960" s="120" t="str">
        <f t="shared" si="136"/>
        <v>    </v>
      </c>
      <c r="H960" s="121" t="str">
        <f t="shared" si="134"/>
        <v> </v>
      </c>
      <c r="I960" s="120"/>
      <c r="J960" s="121" t="str">
        <f t="shared" si="139"/>
        <v>      公路建设</v>
      </c>
      <c r="K960" s="113" t="str">
        <f t="shared" si="135"/>
        <v>  </v>
      </c>
      <c r="N960" s="122"/>
    </row>
    <row r="961" ht="15" customHeight="1" spans="1:14">
      <c r="A961" s="120" t="s">
        <v>892</v>
      </c>
      <c r="B961" s="119">
        <v>1330</v>
      </c>
      <c r="C961" s="119">
        <f>B961-D961</f>
        <v>1330</v>
      </c>
      <c r="D961" s="119"/>
      <c r="E961" s="120"/>
      <c r="F961" s="120">
        <f t="shared" si="133"/>
        <v>0</v>
      </c>
      <c r="G961" s="120" t="str">
        <f t="shared" si="136"/>
        <v>    </v>
      </c>
      <c r="H961" s="121" t="str">
        <f t="shared" si="134"/>
        <v> </v>
      </c>
      <c r="I961" s="120"/>
      <c r="J961" s="121" t="str">
        <f t="shared" si="139"/>
        <v>      公路养护</v>
      </c>
      <c r="K961" s="113" t="str">
        <f t="shared" si="135"/>
        <v>  </v>
      </c>
      <c r="N961" s="122"/>
    </row>
    <row r="962" ht="15" customHeight="1" spans="1:14">
      <c r="A962" s="120" t="s">
        <v>893</v>
      </c>
      <c r="B962" s="119"/>
      <c r="C962" s="119"/>
      <c r="D962" s="119"/>
      <c r="E962" s="120"/>
      <c r="F962" s="120">
        <f t="shared" si="133"/>
        <v>0</v>
      </c>
      <c r="G962" s="120" t="str">
        <f t="shared" si="136"/>
        <v>    </v>
      </c>
      <c r="H962" s="121" t="str">
        <f t="shared" si="134"/>
        <v> </v>
      </c>
      <c r="I962" s="120"/>
      <c r="J962" s="121" t="str">
        <f t="shared" si="139"/>
        <v>      交通运输信息化建设</v>
      </c>
      <c r="K962" s="113" t="str">
        <f t="shared" si="135"/>
        <v>  </v>
      </c>
      <c r="N962" s="122"/>
    </row>
    <row r="963" ht="15" customHeight="1" spans="1:14">
      <c r="A963" s="120" t="s">
        <v>894</v>
      </c>
      <c r="B963" s="119">
        <v>67</v>
      </c>
      <c r="C963" s="119">
        <f>B963-D963</f>
        <v>67</v>
      </c>
      <c r="D963" s="119"/>
      <c r="E963" s="120"/>
      <c r="F963" s="120">
        <f t="shared" si="133"/>
        <v>0</v>
      </c>
      <c r="G963" s="120" t="str">
        <f t="shared" si="136"/>
        <v>    </v>
      </c>
      <c r="H963" s="121" t="str">
        <f t="shared" si="134"/>
        <v> </v>
      </c>
      <c r="I963" s="120"/>
      <c r="J963" s="121" t="str">
        <f t="shared" si="139"/>
        <v>      公路和运输安全</v>
      </c>
      <c r="K963" s="113" t="str">
        <f t="shared" si="135"/>
        <v>  </v>
      </c>
      <c r="N963" s="122"/>
    </row>
    <row r="964" ht="15" customHeight="1" spans="1:14">
      <c r="A964" s="120" t="s">
        <v>895</v>
      </c>
      <c r="B964" s="119">
        <v>408</v>
      </c>
      <c r="C964" s="119">
        <f>B964-D964</f>
        <v>408</v>
      </c>
      <c r="D964" s="119"/>
      <c r="E964" s="120"/>
      <c r="F964" s="120">
        <f t="shared" si="133"/>
        <v>0</v>
      </c>
      <c r="G964" s="120" t="str">
        <f t="shared" si="136"/>
        <v>    </v>
      </c>
      <c r="H964" s="121" t="str">
        <f t="shared" si="134"/>
        <v> </v>
      </c>
      <c r="I964" s="120"/>
      <c r="J964" s="121" t="str">
        <f t="shared" si="139"/>
        <v>      公路运输管理</v>
      </c>
      <c r="K964" s="113" t="str">
        <f t="shared" si="135"/>
        <v>  </v>
      </c>
      <c r="N964" s="122"/>
    </row>
    <row r="965" ht="15" customHeight="1" spans="1:14">
      <c r="A965" s="120" t="s">
        <v>896</v>
      </c>
      <c r="B965" s="119"/>
      <c r="C965" s="119"/>
      <c r="D965" s="119"/>
      <c r="E965" s="120"/>
      <c r="F965" s="120">
        <f t="shared" si="133"/>
        <v>0</v>
      </c>
      <c r="G965" s="120" t="str">
        <f t="shared" si="136"/>
        <v>    </v>
      </c>
      <c r="H965" s="121" t="str">
        <f t="shared" si="134"/>
        <v> </v>
      </c>
      <c r="I965" s="120"/>
      <c r="J965" s="121" t="str">
        <f t="shared" si="139"/>
        <v>      公路和运输技术标准化建设</v>
      </c>
      <c r="K965" s="113" t="str">
        <f t="shared" si="135"/>
        <v>  </v>
      </c>
      <c r="N965" s="122"/>
    </row>
    <row r="966" ht="15" customHeight="1" spans="1:14">
      <c r="A966" s="120" t="s">
        <v>897</v>
      </c>
      <c r="B966" s="119"/>
      <c r="C966" s="119"/>
      <c r="D966" s="119"/>
      <c r="E966" s="120"/>
      <c r="F966" s="120">
        <f t="shared" si="133"/>
        <v>0</v>
      </c>
      <c r="G966" s="120" t="str">
        <f t="shared" si="136"/>
        <v>    </v>
      </c>
      <c r="H966" s="121" t="str">
        <f t="shared" si="134"/>
        <v> </v>
      </c>
      <c r="I966" s="120"/>
      <c r="J966" s="121" t="str">
        <f t="shared" si="139"/>
        <v>      水运建设</v>
      </c>
      <c r="K966" s="113" t="str">
        <f t="shared" si="135"/>
        <v>  </v>
      </c>
      <c r="N966" s="122"/>
    </row>
    <row r="967" ht="15" customHeight="1" spans="1:14">
      <c r="A967" s="120" t="s">
        <v>898</v>
      </c>
      <c r="B967" s="119"/>
      <c r="C967" s="119"/>
      <c r="D967" s="119"/>
      <c r="E967" s="120"/>
      <c r="F967" s="120">
        <f t="shared" ref="F967:F1030" si="140">B967-C967</f>
        <v>0</v>
      </c>
      <c r="G967" s="120" t="str">
        <f t="shared" si="136"/>
        <v>    </v>
      </c>
      <c r="H967" s="121" t="str">
        <f t="shared" si="134"/>
        <v> </v>
      </c>
      <c r="I967" s="120"/>
      <c r="J967" s="121" t="str">
        <f t="shared" si="139"/>
        <v>      航道维护</v>
      </c>
      <c r="K967" s="113" t="str">
        <f t="shared" si="135"/>
        <v>  </v>
      </c>
      <c r="N967" s="122"/>
    </row>
    <row r="968" ht="15" customHeight="1" spans="1:14">
      <c r="A968" s="120" t="s">
        <v>899</v>
      </c>
      <c r="B968" s="119"/>
      <c r="C968" s="119"/>
      <c r="D968" s="119"/>
      <c r="E968" s="120"/>
      <c r="F968" s="120">
        <f t="shared" si="140"/>
        <v>0</v>
      </c>
      <c r="G968" s="120" t="str">
        <f t="shared" si="136"/>
        <v>    </v>
      </c>
      <c r="H968" s="121" t="str">
        <f t="shared" si="134"/>
        <v> </v>
      </c>
      <c r="I968" s="120"/>
      <c r="J968" s="121" t="str">
        <f t="shared" si="139"/>
        <v>      船舶检验</v>
      </c>
      <c r="K968" s="113" t="str">
        <f t="shared" si="135"/>
        <v>  </v>
      </c>
      <c r="N968" s="122"/>
    </row>
    <row r="969" ht="15" customHeight="1" spans="1:14">
      <c r="A969" s="120" t="s">
        <v>900</v>
      </c>
      <c r="B969" s="119"/>
      <c r="C969" s="119"/>
      <c r="D969" s="119"/>
      <c r="E969" s="120"/>
      <c r="F969" s="120">
        <f t="shared" si="140"/>
        <v>0</v>
      </c>
      <c r="G969" s="120" t="str">
        <f t="shared" si="136"/>
        <v>    </v>
      </c>
      <c r="H969" s="121" t="str">
        <f t="shared" si="134"/>
        <v> </v>
      </c>
      <c r="I969" s="120"/>
      <c r="J969" s="121" t="str">
        <f t="shared" si="139"/>
        <v>      救助打捞</v>
      </c>
      <c r="K969" s="113" t="str">
        <f t="shared" si="135"/>
        <v>  </v>
      </c>
      <c r="N969" s="122"/>
    </row>
    <row r="970" ht="15" customHeight="1" spans="1:14">
      <c r="A970" s="120" t="s">
        <v>901</v>
      </c>
      <c r="B970" s="119"/>
      <c r="C970" s="119"/>
      <c r="D970" s="119"/>
      <c r="E970" s="120"/>
      <c r="F970" s="120">
        <f t="shared" si="140"/>
        <v>0</v>
      </c>
      <c r="G970" s="120" t="str">
        <f t="shared" si="136"/>
        <v>    </v>
      </c>
      <c r="H970" s="121" t="str">
        <f t="shared" si="134"/>
        <v> </v>
      </c>
      <c r="I970" s="120"/>
      <c r="J970" s="121" t="str">
        <f t="shared" si="139"/>
        <v>      内河运输</v>
      </c>
      <c r="K970" s="113" t="str">
        <f t="shared" si="135"/>
        <v>  </v>
      </c>
      <c r="N970" s="122"/>
    </row>
    <row r="971" ht="15" customHeight="1" spans="1:14">
      <c r="A971" s="120" t="s">
        <v>902</v>
      </c>
      <c r="B971" s="119"/>
      <c r="C971" s="119"/>
      <c r="D971" s="119"/>
      <c r="E971" s="120"/>
      <c r="F971" s="120">
        <f t="shared" si="140"/>
        <v>0</v>
      </c>
      <c r="G971" s="120" t="str">
        <f t="shared" si="136"/>
        <v>    </v>
      </c>
      <c r="H971" s="121" t="str">
        <f t="shared" si="134"/>
        <v> </v>
      </c>
      <c r="I971" s="120"/>
      <c r="J971" s="121" t="str">
        <f t="shared" si="139"/>
        <v>      远洋运输</v>
      </c>
      <c r="K971" s="113" t="str">
        <f t="shared" si="135"/>
        <v>  </v>
      </c>
      <c r="N971" s="122"/>
    </row>
    <row r="972" ht="15" customHeight="1" spans="1:14">
      <c r="A972" s="120" t="s">
        <v>903</v>
      </c>
      <c r="B972" s="119"/>
      <c r="C972" s="119"/>
      <c r="D972" s="119"/>
      <c r="E972" s="120"/>
      <c r="F972" s="120">
        <f t="shared" si="140"/>
        <v>0</v>
      </c>
      <c r="G972" s="120" t="str">
        <f t="shared" si="136"/>
        <v>    </v>
      </c>
      <c r="H972" s="121" t="str">
        <f t="shared" si="134"/>
        <v> </v>
      </c>
      <c r="I972" s="120"/>
      <c r="J972" s="121" t="str">
        <f t="shared" si="139"/>
        <v>      海事管理</v>
      </c>
      <c r="K972" s="113" t="str">
        <f t="shared" si="135"/>
        <v>  </v>
      </c>
      <c r="N972" s="122"/>
    </row>
    <row r="973" ht="15" customHeight="1" spans="1:14">
      <c r="A973" s="120" t="s">
        <v>904</v>
      </c>
      <c r="B973" s="119"/>
      <c r="C973" s="119"/>
      <c r="D973" s="119"/>
      <c r="E973" s="120"/>
      <c r="F973" s="120">
        <f t="shared" si="140"/>
        <v>0</v>
      </c>
      <c r="G973" s="120" t="str">
        <f t="shared" si="136"/>
        <v>    </v>
      </c>
      <c r="H973" s="121" t="str">
        <f t="shared" si="134"/>
        <v> </v>
      </c>
      <c r="I973" s="120"/>
      <c r="J973" s="121" t="str">
        <f t="shared" si="139"/>
        <v>      航标事业发展支出</v>
      </c>
      <c r="K973" s="113" t="str">
        <f t="shared" si="135"/>
        <v>  </v>
      </c>
      <c r="N973" s="122"/>
    </row>
    <row r="974" ht="15" customHeight="1" spans="1:14">
      <c r="A974" s="120" t="s">
        <v>905</v>
      </c>
      <c r="B974" s="119"/>
      <c r="C974" s="119"/>
      <c r="D974" s="119"/>
      <c r="E974" s="120"/>
      <c r="F974" s="120">
        <f t="shared" si="140"/>
        <v>0</v>
      </c>
      <c r="G974" s="120" t="str">
        <f t="shared" si="136"/>
        <v>    </v>
      </c>
      <c r="H974" s="121" t="str">
        <f t="shared" ref="H974:H1037" si="141">MID(A974,5,1)</f>
        <v> </v>
      </c>
      <c r="I974" s="120"/>
      <c r="J974" s="121" t="str">
        <f t="shared" si="139"/>
        <v>      水路运输管理支出</v>
      </c>
      <c r="K974" s="113" t="str">
        <f t="shared" ref="K974:K1037" si="142">LEFT(J974,2)</f>
        <v>  </v>
      </c>
      <c r="N974" s="122"/>
    </row>
    <row r="975" ht="15" customHeight="1" spans="1:14">
      <c r="A975" s="120" t="s">
        <v>906</v>
      </c>
      <c r="B975" s="119"/>
      <c r="C975" s="119"/>
      <c r="D975" s="119"/>
      <c r="E975" s="120"/>
      <c r="F975" s="120">
        <f t="shared" si="140"/>
        <v>0</v>
      </c>
      <c r="G975" s="120" t="str">
        <f t="shared" si="136"/>
        <v>    </v>
      </c>
      <c r="H975" s="121" t="str">
        <f t="shared" si="141"/>
        <v> </v>
      </c>
      <c r="I975" s="120"/>
      <c r="J975" s="121" t="str">
        <f t="shared" si="139"/>
        <v>      口岸建设</v>
      </c>
      <c r="K975" s="113" t="str">
        <f t="shared" si="142"/>
        <v>  </v>
      </c>
      <c r="N975" s="122"/>
    </row>
    <row r="976" ht="15" customHeight="1" spans="1:14">
      <c r="A976" s="120" t="s">
        <v>907</v>
      </c>
      <c r="B976" s="119">
        <v>221</v>
      </c>
      <c r="C976" s="119">
        <f>B976-D976</f>
        <v>221</v>
      </c>
      <c r="D976" s="119"/>
      <c r="E976" s="120"/>
      <c r="F976" s="120">
        <f t="shared" si="140"/>
        <v>0</v>
      </c>
      <c r="G976" s="120" t="str">
        <f t="shared" si="136"/>
        <v>    </v>
      </c>
      <c r="H976" s="121" t="str">
        <f t="shared" si="141"/>
        <v> </v>
      </c>
      <c r="I976" s="120"/>
      <c r="J976" s="121" t="str">
        <f t="shared" si="139"/>
        <v>      其他公路水路运输支出</v>
      </c>
      <c r="K976" s="113" t="str">
        <f t="shared" si="142"/>
        <v>  </v>
      </c>
      <c r="N976" s="122"/>
    </row>
    <row r="977" ht="15" customHeight="1" spans="1:14">
      <c r="A977" s="120" t="s">
        <v>908</v>
      </c>
      <c r="B977" s="119"/>
      <c r="C977" s="119"/>
      <c r="D977" s="119"/>
      <c r="E977" s="120"/>
      <c r="F977" s="120">
        <f t="shared" si="140"/>
        <v>0</v>
      </c>
      <c r="G977" s="120" t="str">
        <f t="shared" si="136"/>
        <v>    </v>
      </c>
      <c r="H977" s="121" t="str">
        <f t="shared" si="141"/>
        <v>铁</v>
      </c>
      <c r="I977" s="120" t="str">
        <f>A977</f>
        <v>    铁路运输</v>
      </c>
      <c r="J977" s="121"/>
      <c r="K977" s="113" t="str">
        <f t="shared" si="142"/>
        <v/>
      </c>
      <c r="N977" s="122"/>
    </row>
    <row r="978" ht="15" customHeight="1" spans="1:14">
      <c r="A978" s="120" t="s">
        <v>187</v>
      </c>
      <c r="B978" s="119"/>
      <c r="C978" s="119"/>
      <c r="D978" s="119"/>
      <c r="E978" s="120"/>
      <c r="F978" s="120">
        <f t="shared" si="140"/>
        <v>0</v>
      </c>
      <c r="G978" s="120" t="str">
        <f t="shared" si="136"/>
        <v>    </v>
      </c>
      <c r="H978" s="121" t="str">
        <f t="shared" si="141"/>
        <v> </v>
      </c>
      <c r="I978" s="120"/>
      <c r="J978" s="121" t="str">
        <f t="shared" ref="J978:J986" si="143">A978</f>
        <v>      行政运行</v>
      </c>
      <c r="K978" s="113" t="str">
        <f t="shared" si="142"/>
        <v>  </v>
      </c>
      <c r="N978" s="122"/>
    </row>
    <row r="979" ht="15" customHeight="1" spans="1:14">
      <c r="A979" s="120" t="s">
        <v>188</v>
      </c>
      <c r="B979" s="119"/>
      <c r="C979" s="119"/>
      <c r="D979" s="119"/>
      <c r="E979" s="120"/>
      <c r="F979" s="120">
        <f t="shared" si="140"/>
        <v>0</v>
      </c>
      <c r="G979" s="120" t="str">
        <f t="shared" si="136"/>
        <v>    </v>
      </c>
      <c r="H979" s="121" t="str">
        <f t="shared" si="141"/>
        <v> </v>
      </c>
      <c r="I979" s="120"/>
      <c r="J979" s="121" t="str">
        <f t="shared" si="143"/>
        <v>      一般行政管理事务</v>
      </c>
      <c r="K979" s="113" t="str">
        <f t="shared" si="142"/>
        <v>  </v>
      </c>
      <c r="N979" s="122"/>
    </row>
    <row r="980" ht="15" customHeight="1" spans="1:14">
      <c r="A980" s="120" t="s">
        <v>189</v>
      </c>
      <c r="B980" s="119"/>
      <c r="C980" s="119"/>
      <c r="D980" s="119"/>
      <c r="E980" s="120"/>
      <c r="F980" s="120">
        <f t="shared" si="140"/>
        <v>0</v>
      </c>
      <c r="G980" s="120" t="str">
        <f t="shared" ref="G980:G1043" si="144">LEFT(A980,4)</f>
        <v>    </v>
      </c>
      <c r="H980" s="121" t="str">
        <f t="shared" si="141"/>
        <v> </v>
      </c>
      <c r="I980" s="120"/>
      <c r="J980" s="121" t="str">
        <f t="shared" si="143"/>
        <v>      机关服务</v>
      </c>
      <c r="K980" s="113" t="str">
        <f t="shared" si="142"/>
        <v>  </v>
      </c>
      <c r="N980" s="122"/>
    </row>
    <row r="981" ht="15" customHeight="1" spans="1:14">
      <c r="A981" s="120" t="s">
        <v>909</v>
      </c>
      <c r="B981" s="119"/>
      <c r="C981" s="119"/>
      <c r="D981" s="119"/>
      <c r="E981" s="120"/>
      <c r="F981" s="120">
        <f t="shared" si="140"/>
        <v>0</v>
      </c>
      <c r="G981" s="120" t="str">
        <f t="shared" si="144"/>
        <v>    </v>
      </c>
      <c r="H981" s="121" t="str">
        <f t="shared" si="141"/>
        <v> </v>
      </c>
      <c r="I981" s="120"/>
      <c r="J981" s="121" t="str">
        <f t="shared" si="143"/>
        <v>      铁路路网建设</v>
      </c>
      <c r="K981" s="113" t="str">
        <f t="shared" si="142"/>
        <v>  </v>
      </c>
      <c r="N981" s="122"/>
    </row>
    <row r="982" ht="15" customHeight="1" spans="1:14">
      <c r="A982" s="120" t="s">
        <v>910</v>
      </c>
      <c r="B982" s="119"/>
      <c r="C982" s="119"/>
      <c r="D982" s="119"/>
      <c r="E982" s="120"/>
      <c r="F982" s="120">
        <f t="shared" si="140"/>
        <v>0</v>
      </c>
      <c r="G982" s="120" t="str">
        <f t="shared" si="144"/>
        <v>    </v>
      </c>
      <c r="H982" s="121" t="str">
        <f t="shared" si="141"/>
        <v> </v>
      </c>
      <c r="I982" s="120"/>
      <c r="J982" s="121" t="str">
        <f t="shared" si="143"/>
        <v>      铁路还贷专项</v>
      </c>
      <c r="K982" s="113" t="str">
        <f t="shared" si="142"/>
        <v>  </v>
      </c>
      <c r="N982" s="122"/>
    </row>
    <row r="983" ht="15" customHeight="1" spans="1:14">
      <c r="A983" s="120" t="s">
        <v>911</v>
      </c>
      <c r="B983" s="119"/>
      <c r="C983" s="119"/>
      <c r="D983" s="119"/>
      <c r="E983" s="120"/>
      <c r="F983" s="120">
        <f t="shared" si="140"/>
        <v>0</v>
      </c>
      <c r="G983" s="120" t="str">
        <f t="shared" si="144"/>
        <v>    </v>
      </c>
      <c r="H983" s="121" t="str">
        <f t="shared" si="141"/>
        <v> </v>
      </c>
      <c r="I983" s="120"/>
      <c r="J983" s="121" t="str">
        <f t="shared" si="143"/>
        <v>      铁路安全</v>
      </c>
      <c r="K983" s="113" t="str">
        <f t="shared" si="142"/>
        <v>  </v>
      </c>
      <c r="N983" s="122"/>
    </row>
    <row r="984" ht="15" customHeight="1" spans="1:14">
      <c r="A984" s="120" t="s">
        <v>912</v>
      </c>
      <c r="B984" s="119"/>
      <c r="C984" s="119"/>
      <c r="D984" s="119"/>
      <c r="E984" s="120"/>
      <c r="F984" s="120">
        <f t="shared" si="140"/>
        <v>0</v>
      </c>
      <c r="G984" s="120" t="str">
        <f t="shared" si="144"/>
        <v>    </v>
      </c>
      <c r="H984" s="121" t="str">
        <f t="shared" si="141"/>
        <v> </v>
      </c>
      <c r="I984" s="120"/>
      <c r="J984" s="121" t="str">
        <f t="shared" si="143"/>
        <v>      铁路专项运输</v>
      </c>
      <c r="K984" s="113" t="str">
        <f t="shared" si="142"/>
        <v>  </v>
      </c>
      <c r="N984" s="122"/>
    </row>
    <row r="985" ht="15" customHeight="1" spans="1:14">
      <c r="A985" s="120" t="s">
        <v>913</v>
      </c>
      <c r="B985" s="119"/>
      <c r="C985" s="119"/>
      <c r="D985" s="119"/>
      <c r="E985" s="120"/>
      <c r="F985" s="120">
        <f t="shared" si="140"/>
        <v>0</v>
      </c>
      <c r="G985" s="120" t="str">
        <f t="shared" si="144"/>
        <v>    </v>
      </c>
      <c r="H985" s="121" t="str">
        <f t="shared" si="141"/>
        <v> </v>
      </c>
      <c r="I985" s="120"/>
      <c r="J985" s="121" t="str">
        <f t="shared" si="143"/>
        <v>      行业监管</v>
      </c>
      <c r="K985" s="113" t="str">
        <f t="shared" si="142"/>
        <v>  </v>
      </c>
      <c r="N985" s="122"/>
    </row>
    <row r="986" ht="15" customHeight="1" spans="1:14">
      <c r="A986" s="120" t="s">
        <v>914</v>
      </c>
      <c r="B986" s="119"/>
      <c r="C986" s="119"/>
      <c r="D986" s="119"/>
      <c r="E986" s="120"/>
      <c r="F986" s="120">
        <f t="shared" si="140"/>
        <v>0</v>
      </c>
      <c r="G986" s="120" t="str">
        <f t="shared" si="144"/>
        <v>    </v>
      </c>
      <c r="H986" s="121" t="str">
        <f t="shared" si="141"/>
        <v> </v>
      </c>
      <c r="I986" s="120"/>
      <c r="J986" s="121" t="str">
        <f t="shared" si="143"/>
        <v>      其他铁路运输支出</v>
      </c>
      <c r="K986" s="113" t="str">
        <f t="shared" si="142"/>
        <v>  </v>
      </c>
      <c r="N986" s="122"/>
    </row>
    <row r="987" ht="15" customHeight="1" spans="1:14">
      <c r="A987" s="120" t="s">
        <v>915</v>
      </c>
      <c r="B987" s="119"/>
      <c r="C987" s="119"/>
      <c r="D987" s="119"/>
      <c r="E987" s="120"/>
      <c r="F987" s="120">
        <f t="shared" si="140"/>
        <v>0</v>
      </c>
      <c r="G987" s="120" t="str">
        <f t="shared" si="144"/>
        <v>    </v>
      </c>
      <c r="H987" s="121" t="str">
        <f t="shared" si="141"/>
        <v>民</v>
      </c>
      <c r="I987" s="120" t="str">
        <f>A987</f>
        <v>    民用航空运输</v>
      </c>
      <c r="J987" s="121"/>
      <c r="K987" s="113" t="str">
        <f t="shared" si="142"/>
        <v/>
      </c>
      <c r="N987" s="122"/>
    </row>
    <row r="988" ht="15" customHeight="1" spans="1:14">
      <c r="A988" s="120" t="s">
        <v>187</v>
      </c>
      <c r="B988" s="119"/>
      <c r="C988" s="119"/>
      <c r="D988" s="119"/>
      <c r="E988" s="120"/>
      <c r="F988" s="120">
        <f t="shared" si="140"/>
        <v>0</v>
      </c>
      <c r="G988" s="120" t="str">
        <f t="shared" si="144"/>
        <v>    </v>
      </c>
      <c r="H988" s="121" t="str">
        <f t="shared" si="141"/>
        <v> </v>
      </c>
      <c r="I988" s="120"/>
      <c r="J988" s="121" t="str">
        <f t="shared" ref="J988:J996" si="145">A988</f>
        <v>      行政运行</v>
      </c>
      <c r="K988" s="113" t="str">
        <f t="shared" si="142"/>
        <v>  </v>
      </c>
      <c r="N988" s="122"/>
    </row>
    <row r="989" ht="15" customHeight="1" spans="1:14">
      <c r="A989" s="120" t="s">
        <v>188</v>
      </c>
      <c r="B989" s="119"/>
      <c r="C989" s="119"/>
      <c r="D989" s="119"/>
      <c r="E989" s="120"/>
      <c r="F989" s="120">
        <f t="shared" si="140"/>
        <v>0</v>
      </c>
      <c r="G989" s="120" t="str">
        <f t="shared" si="144"/>
        <v>    </v>
      </c>
      <c r="H989" s="121" t="str">
        <f t="shared" si="141"/>
        <v> </v>
      </c>
      <c r="I989" s="120"/>
      <c r="J989" s="121" t="str">
        <f t="shared" si="145"/>
        <v>      一般行政管理事务</v>
      </c>
      <c r="K989" s="113" t="str">
        <f t="shared" si="142"/>
        <v>  </v>
      </c>
      <c r="N989" s="122"/>
    </row>
    <row r="990" ht="15" customHeight="1" spans="1:14">
      <c r="A990" s="120" t="s">
        <v>189</v>
      </c>
      <c r="B990" s="119"/>
      <c r="C990" s="119"/>
      <c r="D990" s="119"/>
      <c r="E990" s="120"/>
      <c r="F990" s="120">
        <f t="shared" si="140"/>
        <v>0</v>
      </c>
      <c r="G990" s="120" t="str">
        <f t="shared" si="144"/>
        <v>    </v>
      </c>
      <c r="H990" s="121" t="str">
        <f t="shared" si="141"/>
        <v> </v>
      </c>
      <c r="I990" s="120"/>
      <c r="J990" s="121" t="str">
        <f t="shared" si="145"/>
        <v>      机关服务</v>
      </c>
      <c r="K990" s="113" t="str">
        <f t="shared" si="142"/>
        <v>  </v>
      </c>
      <c r="N990" s="122"/>
    </row>
    <row r="991" ht="15" customHeight="1" spans="1:14">
      <c r="A991" s="120" t="s">
        <v>916</v>
      </c>
      <c r="B991" s="119"/>
      <c r="C991" s="119"/>
      <c r="D991" s="119"/>
      <c r="E991" s="120"/>
      <c r="F991" s="120">
        <f t="shared" si="140"/>
        <v>0</v>
      </c>
      <c r="G991" s="120" t="str">
        <f t="shared" si="144"/>
        <v>    </v>
      </c>
      <c r="H991" s="121" t="str">
        <f t="shared" si="141"/>
        <v> </v>
      </c>
      <c r="I991" s="120"/>
      <c r="J991" s="121" t="str">
        <f t="shared" si="145"/>
        <v>      机场建设</v>
      </c>
      <c r="K991" s="113" t="str">
        <f t="shared" si="142"/>
        <v>  </v>
      </c>
      <c r="N991" s="122"/>
    </row>
    <row r="992" ht="15" customHeight="1" spans="1:14">
      <c r="A992" s="120" t="s">
        <v>917</v>
      </c>
      <c r="B992" s="119"/>
      <c r="C992" s="119"/>
      <c r="D992" s="119"/>
      <c r="E992" s="120"/>
      <c r="F992" s="120">
        <f t="shared" si="140"/>
        <v>0</v>
      </c>
      <c r="G992" s="120" t="str">
        <f t="shared" si="144"/>
        <v>    </v>
      </c>
      <c r="H992" s="121" t="str">
        <f t="shared" si="141"/>
        <v> </v>
      </c>
      <c r="I992" s="120"/>
      <c r="J992" s="121" t="str">
        <f t="shared" si="145"/>
        <v>      空管系统建设</v>
      </c>
      <c r="K992" s="113" t="str">
        <f t="shared" si="142"/>
        <v>  </v>
      </c>
      <c r="N992" s="122"/>
    </row>
    <row r="993" ht="15" customHeight="1" spans="1:14">
      <c r="A993" s="120" t="s">
        <v>918</v>
      </c>
      <c r="B993" s="119"/>
      <c r="C993" s="119"/>
      <c r="D993" s="119"/>
      <c r="E993" s="120"/>
      <c r="F993" s="120">
        <f t="shared" si="140"/>
        <v>0</v>
      </c>
      <c r="G993" s="120" t="str">
        <f t="shared" si="144"/>
        <v>    </v>
      </c>
      <c r="H993" s="121" t="str">
        <f t="shared" si="141"/>
        <v> </v>
      </c>
      <c r="I993" s="120"/>
      <c r="J993" s="121" t="str">
        <f t="shared" si="145"/>
        <v>      民航还贷专项支出</v>
      </c>
      <c r="K993" s="113" t="str">
        <f t="shared" si="142"/>
        <v>  </v>
      </c>
      <c r="N993" s="122"/>
    </row>
    <row r="994" ht="15" customHeight="1" spans="1:14">
      <c r="A994" s="120" t="s">
        <v>919</v>
      </c>
      <c r="B994" s="119"/>
      <c r="C994" s="119"/>
      <c r="D994" s="119"/>
      <c r="E994" s="120"/>
      <c r="F994" s="120">
        <f t="shared" si="140"/>
        <v>0</v>
      </c>
      <c r="G994" s="120" t="str">
        <f t="shared" si="144"/>
        <v>    </v>
      </c>
      <c r="H994" s="121" t="str">
        <f t="shared" si="141"/>
        <v> </v>
      </c>
      <c r="I994" s="120"/>
      <c r="J994" s="121" t="str">
        <f t="shared" si="145"/>
        <v>      民用航空安全</v>
      </c>
      <c r="K994" s="113" t="str">
        <f t="shared" si="142"/>
        <v>  </v>
      </c>
      <c r="N994" s="122"/>
    </row>
    <row r="995" ht="15" customHeight="1" spans="1:14">
      <c r="A995" s="120" t="s">
        <v>920</v>
      </c>
      <c r="B995" s="119"/>
      <c r="C995" s="119"/>
      <c r="D995" s="119"/>
      <c r="E995" s="120"/>
      <c r="F995" s="120">
        <f t="shared" si="140"/>
        <v>0</v>
      </c>
      <c r="G995" s="120" t="str">
        <f t="shared" si="144"/>
        <v>    </v>
      </c>
      <c r="H995" s="121" t="str">
        <f t="shared" si="141"/>
        <v> </v>
      </c>
      <c r="I995" s="120"/>
      <c r="J995" s="121" t="str">
        <f t="shared" si="145"/>
        <v>      民航专项运输</v>
      </c>
      <c r="K995" s="113" t="str">
        <f t="shared" si="142"/>
        <v>  </v>
      </c>
      <c r="N995" s="122"/>
    </row>
    <row r="996" ht="15" customHeight="1" spans="1:14">
      <c r="A996" s="120" t="s">
        <v>921</v>
      </c>
      <c r="B996" s="119"/>
      <c r="C996" s="119"/>
      <c r="D996" s="119"/>
      <c r="E996" s="120"/>
      <c r="F996" s="120">
        <f t="shared" si="140"/>
        <v>0</v>
      </c>
      <c r="G996" s="120" t="str">
        <f t="shared" si="144"/>
        <v>    </v>
      </c>
      <c r="H996" s="121" t="str">
        <f t="shared" si="141"/>
        <v> </v>
      </c>
      <c r="I996" s="120"/>
      <c r="J996" s="121" t="str">
        <f t="shared" si="145"/>
        <v>      其他民用航空运输支出</v>
      </c>
      <c r="K996" s="113" t="str">
        <f t="shared" si="142"/>
        <v>  </v>
      </c>
      <c r="N996" s="122"/>
    </row>
    <row r="997" ht="15" customHeight="1" spans="1:14">
      <c r="A997" s="120" t="s">
        <v>922</v>
      </c>
      <c r="B997" s="119"/>
      <c r="C997" s="119"/>
      <c r="D997" s="119"/>
      <c r="E997" s="120"/>
      <c r="F997" s="120">
        <f t="shared" si="140"/>
        <v>0</v>
      </c>
      <c r="G997" s="120" t="str">
        <f t="shared" si="144"/>
        <v>    </v>
      </c>
      <c r="H997" s="121" t="str">
        <f t="shared" si="141"/>
        <v>邮</v>
      </c>
      <c r="I997" s="120" t="str">
        <f>A997</f>
        <v>    邮政业支出</v>
      </c>
      <c r="J997" s="121"/>
      <c r="K997" s="113" t="str">
        <f t="shared" si="142"/>
        <v/>
      </c>
      <c r="N997" s="122"/>
    </row>
    <row r="998" ht="15" customHeight="1" spans="1:14">
      <c r="A998" s="120" t="s">
        <v>187</v>
      </c>
      <c r="B998" s="119"/>
      <c r="C998" s="119"/>
      <c r="D998" s="119"/>
      <c r="E998" s="120"/>
      <c r="F998" s="120">
        <f t="shared" si="140"/>
        <v>0</v>
      </c>
      <c r="G998" s="120" t="str">
        <f t="shared" si="144"/>
        <v>    </v>
      </c>
      <c r="H998" s="121" t="str">
        <f t="shared" si="141"/>
        <v> </v>
      </c>
      <c r="I998" s="120"/>
      <c r="J998" s="121" t="str">
        <f t="shared" ref="J998:J1003" si="146">A998</f>
        <v>      行政运行</v>
      </c>
      <c r="K998" s="113" t="str">
        <f t="shared" si="142"/>
        <v>  </v>
      </c>
      <c r="N998" s="122"/>
    </row>
    <row r="999" ht="15" customHeight="1" spans="1:14">
      <c r="A999" s="120" t="s">
        <v>188</v>
      </c>
      <c r="B999" s="119"/>
      <c r="C999" s="119"/>
      <c r="D999" s="119"/>
      <c r="E999" s="120"/>
      <c r="F999" s="120">
        <f t="shared" si="140"/>
        <v>0</v>
      </c>
      <c r="G999" s="120" t="str">
        <f t="shared" si="144"/>
        <v>    </v>
      </c>
      <c r="H999" s="121" t="str">
        <f t="shared" si="141"/>
        <v> </v>
      </c>
      <c r="I999" s="120"/>
      <c r="J999" s="121" t="str">
        <f t="shared" si="146"/>
        <v>      一般行政管理事务</v>
      </c>
      <c r="K999" s="113" t="str">
        <f t="shared" si="142"/>
        <v>  </v>
      </c>
      <c r="N999" s="122"/>
    </row>
    <row r="1000" ht="15" customHeight="1" spans="1:14">
      <c r="A1000" s="120" t="s">
        <v>189</v>
      </c>
      <c r="B1000" s="119"/>
      <c r="C1000" s="119"/>
      <c r="D1000" s="119"/>
      <c r="E1000" s="120"/>
      <c r="F1000" s="120">
        <f t="shared" si="140"/>
        <v>0</v>
      </c>
      <c r="G1000" s="120" t="str">
        <f t="shared" si="144"/>
        <v>    </v>
      </c>
      <c r="H1000" s="121" t="str">
        <f t="shared" si="141"/>
        <v> </v>
      </c>
      <c r="I1000" s="120"/>
      <c r="J1000" s="121" t="str">
        <f t="shared" si="146"/>
        <v>      机关服务</v>
      </c>
      <c r="K1000" s="113" t="str">
        <f t="shared" si="142"/>
        <v>  </v>
      </c>
      <c r="N1000" s="122"/>
    </row>
    <row r="1001" ht="15" customHeight="1" spans="1:14">
      <c r="A1001" s="120" t="s">
        <v>913</v>
      </c>
      <c r="B1001" s="119"/>
      <c r="C1001" s="119"/>
      <c r="D1001" s="119"/>
      <c r="E1001" s="120"/>
      <c r="F1001" s="120">
        <f t="shared" si="140"/>
        <v>0</v>
      </c>
      <c r="G1001" s="120" t="str">
        <f t="shared" si="144"/>
        <v>    </v>
      </c>
      <c r="H1001" s="121" t="str">
        <f t="shared" si="141"/>
        <v> </v>
      </c>
      <c r="I1001" s="120"/>
      <c r="J1001" s="121" t="str">
        <f t="shared" si="146"/>
        <v>      行业监管</v>
      </c>
      <c r="K1001" s="113" t="str">
        <f t="shared" si="142"/>
        <v>  </v>
      </c>
      <c r="N1001" s="122"/>
    </row>
    <row r="1002" ht="15" customHeight="1" spans="1:14">
      <c r="A1002" s="120" t="s">
        <v>923</v>
      </c>
      <c r="B1002" s="119"/>
      <c r="C1002" s="119"/>
      <c r="D1002" s="119"/>
      <c r="E1002" s="120"/>
      <c r="F1002" s="120">
        <f t="shared" si="140"/>
        <v>0</v>
      </c>
      <c r="G1002" s="120" t="str">
        <f t="shared" si="144"/>
        <v>    </v>
      </c>
      <c r="H1002" s="121" t="str">
        <f t="shared" si="141"/>
        <v> </v>
      </c>
      <c r="I1002" s="120"/>
      <c r="J1002" s="121" t="str">
        <f t="shared" si="146"/>
        <v>      邮政普遍服务与特殊服务</v>
      </c>
      <c r="K1002" s="113" t="str">
        <f t="shared" si="142"/>
        <v>  </v>
      </c>
      <c r="N1002" s="122"/>
    </row>
    <row r="1003" ht="15" customHeight="1" spans="1:14">
      <c r="A1003" s="120" t="s">
        <v>924</v>
      </c>
      <c r="B1003" s="119"/>
      <c r="C1003" s="119"/>
      <c r="D1003" s="119"/>
      <c r="E1003" s="120"/>
      <c r="F1003" s="120">
        <f t="shared" si="140"/>
        <v>0</v>
      </c>
      <c r="G1003" s="120" t="str">
        <f t="shared" si="144"/>
        <v>    </v>
      </c>
      <c r="H1003" s="121" t="str">
        <f t="shared" si="141"/>
        <v> </v>
      </c>
      <c r="I1003" s="120"/>
      <c r="J1003" s="121" t="str">
        <f t="shared" si="146"/>
        <v>      其他邮政业支出</v>
      </c>
      <c r="K1003" s="113" t="str">
        <f t="shared" si="142"/>
        <v>  </v>
      </c>
      <c r="N1003" s="122"/>
    </row>
    <row r="1004" ht="15" customHeight="1" spans="1:14">
      <c r="A1004" s="120" t="s">
        <v>925</v>
      </c>
      <c r="B1004" s="119">
        <f>B1005+B1006</f>
        <v>91</v>
      </c>
      <c r="C1004" s="119">
        <f>B1004-D1004</f>
        <v>91</v>
      </c>
      <c r="D1004" s="119"/>
      <c r="E1004" s="120"/>
      <c r="F1004" s="120">
        <f t="shared" si="140"/>
        <v>0</v>
      </c>
      <c r="G1004" s="120" t="str">
        <f t="shared" si="144"/>
        <v>    </v>
      </c>
      <c r="H1004" s="121" t="str">
        <f t="shared" si="141"/>
        <v>其</v>
      </c>
      <c r="I1004" s="120" t="str">
        <f>A1004</f>
        <v>    其他交通运输支出</v>
      </c>
      <c r="J1004" s="121"/>
      <c r="K1004" s="113" t="str">
        <f t="shared" si="142"/>
        <v/>
      </c>
      <c r="N1004" s="122"/>
    </row>
    <row r="1005" ht="15" customHeight="1" spans="1:14">
      <c r="A1005" s="120" t="s">
        <v>926</v>
      </c>
      <c r="B1005" s="119">
        <v>91</v>
      </c>
      <c r="C1005" s="119">
        <f>B1005-D1005</f>
        <v>91</v>
      </c>
      <c r="D1005" s="119"/>
      <c r="E1005" s="120"/>
      <c r="F1005" s="120">
        <f t="shared" si="140"/>
        <v>0</v>
      </c>
      <c r="G1005" s="120" t="str">
        <f t="shared" si="144"/>
        <v>    </v>
      </c>
      <c r="H1005" s="121" t="str">
        <f t="shared" si="141"/>
        <v> </v>
      </c>
      <c r="I1005" s="120"/>
      <c r="J1005" s="121" t="str">
        <f>A1005</f>
        <v>      公共交通运营补助</v>
      </c>
      <c r="K1005" s="113" t="str">
        <f t="shared" si="142"/>
        <v>  </v>
      </c>
      <c r="N1005" s="122"/>
    </row>
    <row r="1006" ht="15" customHeight="1" spans="1:14">
      <c r="A1006" s="120" t="s">
        <v>927</v>
      </c>
      <c r="B1006" s="119"/>
      <c r="C1006" s="119"/>
      <c r="D1006" s="119"/>
      <c r="E1006" s="120"/>
      <c r="F1006" s="120">
        <f t="shared" si="140"/>
        <v>0</v>
      </c>
      <c r="G1006" s="120" t="str">
        <f t="shared" si="144"/>
        <v>    </v>
      </c>
      <c r="H1006" s="121" t="str">
        <f t="shared" si="141"/>
        <v> </v>
      </c>
      <c r="I1006" s="120"/>
      <c r="J1006" s="121" t="str">
        <f>A1006</f>
        <v>      其他交通运输支出</v>
      </c>
      <c r="K1006" s="113" t="str">
        <f t="shared" si="142"/>
        <v>  </v>
      </c>
      <c r="N1006" s="122"/>
    </row>
    <row r="1007" ht="15" customHeight="1" spans="1:14">
      <c r="A1007" s="120" t="s">
        <v>129</v>
      </c>
      <c r="B1007" s="119">
        <f>B1008+B1018+B1034+B1039+B1050+B1057+B1065</f>
        <v>1764</v>
      </c>
      <c r="C1007" s="119">
        <f>B1007-D1007</f>
        <v>-951</v>
      </c>
      <c r="D1007" s="119">
        <f>D1018+D1039</f>
        <v>2715</v>
      </c>
      <c r="E1007" s="120"/>
      <c r="F1007" s="120">
        <f t="shared" si="140"/>
        <v>2715</v>
      </c>
      <c r="G1007" s="120" t="str">
        <f t="shared" si="144"/>
        <v>资源勘探</v>
      </c>
      <c r="H1007" s="121" t="str">
        <f t="shared" si="141"/>
        <v>工</v>
      </c>
      <c r="I1007" s="120" t="str">
        <f>A1007</f>
        <v>资源勘探工业信息等支出</v>
      </c>
      <c r="J1007" s="121"/>
      <c r="K1007" s="113" t="str">
        <f t="shared" si="142"/>
        <v/>
      </c>
      <c r="N1007" s="122"/>
    </row>
    <row r="1008" ht="15" customHeight="1" spans="1:14">
      <c r="A1008" s="120" t="s">
        <v>928</v>
      </c>
      <c r="B1008" s="119"/>
      <c r="C1008" s="119"/>
      <c r="D1008" s="119"/>
      <c r="E1008" s="120"/>
      <c r="F1008" s="120">
        <f t="shared" si="140"/>
        <v>0</v>
      </c>
      <c r="G1008" s="120" t="str">
        <f t="shared" si="144"/>
        <v>    </v>
      </c>
      <c r="H1008" s="121" t="str">
        <f t="shared" si="141"/>
        <v>资</v>
      </c>
      <c r="I1008" s="120" t="str">
        <f>A1008</f>
        <v>    资源勘探开发</v>
      </c>
      <c r="J1008" s="121"/>
      <c r="K1008" s="113" t="str">
        <f t="shared" si="142"/>
        <v/>
      </c>
      <c r="N1008" s="122"/>
    </row>
    <row r="1009" ht="15" customHeight="1" spans="1:14">
      <c r="A1009" s="120" t="s">
        <v>187</v>
      </c>
      <c r="B1009" s="119"/>
      <c r="C1009" s="119"/>
      <c r="D1009" s="119"/>
      <c r="E1009" s="120"/>
      <c r="F1009" s="120">
        <f t="shared" si="140"/>
        <v>0</v>
      </c>
      <c r="G1009" s="120" t="str">
        <f t="shared" si="144"/>
        <v>    </v>
      </c>
      <c r="H1009" s="121" t="str">
        <f t="shared" si="141"/>
        <v> </v>
      </c>
      <c r="I1009" s="120"/>
      <c r="J1009" s="121" t="str">
        <f t="shared" ref="J1009:J1017" si="147">A1009</f>
        <v>      行政运行</v>
      </c>
      <c r="K1009" s="113" t="str">
        <f t="shared" si="142"/>
        <v>  </v>
      </c>
      <c r="N1009" s="122"/>
    </row>
    <row r="1010" ht="15" customHeight="1" spans="1:14">
      <c r="A1010" s="120" t="s">
        <v>188</v>
      </c>
      <c r="B1010" s="119"/>
      <c r="C1010" s="119"/>
      <c r="D1010" s="119"/>
      <c r="E1010" s="120"/>
      <c r="F1010" s="120">
        <f t="shared" si="140"/>
        <v>0</v>
      </c>
      <c r="G1010" s="120" t="str">
        <f t="shared" si="144"/>
        <v>    </v>
      </c>
      <c r="H1010" s="121" t="str">
        <f t="shared" si="141"/>
        <v> </v>
      </c>
      <c r="I1010" s="120"/>
      <c r="J1010" s="121" t="str">
        <f t="shared" si="147"/>
        <v>      一般行政管理事务</v>
      </c>
      <c r="K1010" s="113" t="str">
        <f t="shared" si="142"/>
        <v>  </v>
      </c>
      <c r="N1010" s="122"/>
    </row>
    <row r="1011" ht="15" customHeight="1" spans="1:14">
      <c r="A1011" s="120" t="s">
        <v>189</v>
      </c>
      <c r="B1011" s="119"/>
      <c r="C1011" s="119"/>
      <c r="D1011" s="119"/>
      <c r="E1011" s="120"/>
      <c r="F1011" s="120">
        <f t="shared" si="140"/>
        <v>0</v>
      </c>
      <c r="G1011" s="120" t="str">
        <f t="shared" si="144"/>
        <v>    </v>
      </c>
      <c r="H1011" s="121" t="str">
        <f t="shared" si="141"/>
        <v> </v>
      </c>
      <c r="I1011" s="120"/>
      <c r="J1011" s="121" t="str">
        <f t="shared" si="147"/>
        <v>      机关服务</v>
      </c>
      <c r="K1011" s="113" t="str">
        <f t="shared" si="142"/>
        <v>  </v>
      </c>
      <c r="N1011" s="122"/>
    </row>
    <row r="1012" ht="15" customHeight="1" spans="1:14">
      <c r="A1012" s="120" t="s">
        <v>929</v>
      </c>
      <c r="B1012" s="119"/>
      <c r="C1012" s="119"/>
      <c r="D1012" s="119"/>
      <c r="E1012" s="120"/>
      <c r="F1012" s="120">
        <f t="shared" si="140"/>
        <v>0</v>
      </c>
      <c r="G1012" s="120" t="str">
        <f t="shared" si="144"/>
        <v>    </v>
      </c>
      <c r="H1012" s="121" t="str">
        <f t="shared" si="141"/>
        <v> </v>
      </c>
      <c r="I1012" s="120"/>
      <c r="J1012" s="121" t="str">
        <f t="shared" si="147"/>
        <v>      煤炭勘探开采和洗选</v>
      </c>
      <c r="K1012" s="113" t="str">
        <f t="shared" si="142"/>
        <v>  </v>
      </c>
      <c r="N1012" s="122"/>
    </row>
    <row r="1013" ht="15" customHeight="1" spans="1:14">
      <c r="A1013" s="120" t="s">
        <v>930</v>
      </c>
      <c r="B1013" s="119"/>
      <c r="C1013" s="119"/>
      <c r="D1013" s="119"/>
      <c r="E1013" s="120"/>
      <c r="F1013" s="120">
        <f t="shared" si="140"/>
        <v>0</v>
      </c>
      <c r="G1013" s="120" t="str">
        <f t="shared" si="144"/>
        <v>    </v>
      </c>
      <c r="H1013" s="121" t="str">
        <f t="shared" si="141"/>
        <v> </v>
      </c>
      <c r="I1013" s="120"/>
      <c r="J1013" s="121" t="str">
        <f t="shared" si="147"/>
        <v>      石油和天然气勘探开采</v>
      </c>
      <c r="K1013" s="113" t="str">
        <f t="shared" si="142"/>
        <v>  </v>
      </c>
      <c r="N1013" s="122"/>
    </row>
    <row r="1014" ht="15" customHeight="1" spans="1:14">
      <c r="A1014" s="120" t="s">
        <v>931</v>
      </c>
      <c r="B1014" s="119"/>
      <c r="C1014" s="119"/>
      <c r="D1014" s="119"/>
      <c r="E1014" s="120"/>
      <c r="F1014" s="120">
        <f t="shared" si="140"/>
        <v>0</v>
      </c>
      <c r="G1014" s="120" t="str">
        <f t="shared" si="144"/>
        <v>    </v>
      </c>
      <c r="H1014" s="121" t="str">
        <f t="shared" si="141"/>
        <v> </v>
      </c>
      <c r="I1014" s="120"/>
      <c r="J1014" s="121" t="str">
        <f t="shared" si="147"/>
        <v>      黑色金属矿勘探和采选</v>
      </c>
      <c r="K1014" s="113" t="str">
        <f t="shared" si="142"/>
        <v>  </v>
      </c>
      <c r="N1014" s="122"/>
    </row>
    <row r="1015" ht="15" customHeight="1" spans="1:14">
      <c r="A1015" s="120" t="s">
        <v>932</v>
      </c>
      <c r="B1015" s="119"/>
      <c r="C1015" s="119"/>
      <c r="D1015" s="119"/>
      <c r="E1015" s="120"/>
      <c r="F1015" s="120">
        <f t="shared" si="140"/>
        <v>0</v>
      </c>
      <c r="G1015" s="120" t="str">
        <f t="shared" si="144"/>
        <v>    </v>
      </c>
      <c r="H1015" s="121" t="str">
        <f t="shared" si="141"/>
        <v> </v>
      </c>
      <c r="I1015" s="120"/>
      <c r="J1015" s="121" t="str">
        <f t="shared" si="147"/>
        <v>      有色金属矿勘探和采选</v>
      </c>
      <c r="K1015" s="113" t="str">
        <f t="shared" si="142"/>
        <v>  </v>
      </c>
      <c r="N1015" s="122"/>
    </row>
    <row r="1016" ht="15" customHeight="1" spans="1:14">
      <c r="A1016" s="120" t="s">
        <v>933</v>
      </c>
      <c r="B1016" s="119"/>
      <c r="C1016" s="119"/>
      <c r="D1016" s="119"/>
      <c r="E1016" s="120"/>
      <c r="F1016" s="120">
        <f t="shared" si="140"/>
        <v>0</v>
      </c>
      <c r="G1016" s="120" t="str">
        <f t="shared" si="144"/>
        <v>    </v>
      </c>
      <c r="H1016" s="121" t="str">
        <f t="shared" si="141"/>
        <v> </v>
      </c>
      <c r="I1016" s="120"/>
      <c r="J1016" s="121" t="str">
        <f t="shared" si="147"/>
        <v>      非金属矿勘探和采选</v>
      </c>
      <c r="K1016" s="113" t="str">
        <f t="shared" si="142"/>
        <v>  </v>
      </c>
      <c r="N1016" s="122"/>
    </row>
    <row r="1017" ht="15" customHeight="1" spans="1:14">
      <c r="A1017" s="120" t="s">
        <v>934</v>
      </c>
      <c r="B1017" s="119"/>
      <c r="C1017" s="119"/>
      <c r="D1017" s="119"/>
      <c r="E1017" s="120"/>
      <c r="F1017" s="120">
        <f t="shared" si="140"/>
        <v>0</v>
      </c>
      <c r="G1017" s="120" t="str">
        <f t="shared" si="144"/>
        <v>    </v>
      </c>
      <c r="H1017" s="121" t="str">
        <f t="shared" si="141"/>
        <v> </v>
      </c>
      <c r="I1017" s="120"/>
      <c r="J1017" s="121" t="str">
        <f t="shared" si="147"/>
        <v>      其他资源勘探业支出</v>
      </c>
      <c r="K1017" s="113" t="str">
        <f t="shared" si="142"/>
        <v>  </v>
      </c>
      <c r="N1017" s="122"/>
    </row>
    <row r="1018" ht="15" customHeight="1" spans="1:14">
      <c r="A1018" s="120" t="s">
        <v>935</v>
      </c>
      <c r="B1018" s="119">
        <f>SUM(B1019:B1033)</f>
        <v>38</v>
      </c>
      <c r="C1018" s="119">
        <f>B1018-D1018</f>
        <v>-5</v>
      </c>
      <c r="D1018" s="119">
        <f>D1025</f>
        <v>43</v>
      </c>
      <c r="E1018" s="120"/>
      <c r="F1018" s="120">
        <f t="shared" si="140"/>
        <v>43</v>
      </c>
      <c r="G1018" s="120" t="str">
        <f t="shared" si="144"/>
        <v>    </v>
      </c>
      <c r="H1018" s="121" t="str">
        <f t="shared" si="141"/>
        <v>制</v>
      </c>
      <c r="I1018" s="120" t="str">
        <f>A1018</f>
        <v>    制造业</v>
      </c>
      <c r="J1018" s="121"/>
      <c r="K1018" s="113" t="str">
        <f t="shared" si="142"/>
        <v/>
      </c>
      <c r="N1018" s="122"/>
    </row>
    <row r="1019" ht="15" customHeight="1" spans="1:14">
      <c r="A1019" s="120" t="s">
        <v>187</v>
      </c>
      <c r="B1019" s="119"/>
      <c r="C1019" s="119"/>
      <c r="D1019" s="119"/>
      <c r="E1019" s="120"/>
      <c r="F1019" s="120">
        <f t="shared" si="140"/>
        <v>0</v>
      </c>
      <c r="G1019" s="120" t="str">
        <f t="shared" si="144"/>
        <v>    </v>
      </c>
      <c r="H1019" s="121" t="str">
        <f t="shared" si="141"/>
        <v> </v>
      </c>
      <c r="I1019" s="120"/>
      <c r="J1019" s="121" t="str">
        <f t="shared" ref="J1019:J1033" si="148">A1019</f>
        <v>      行政运行</v>
      </c>
      <c r="K1019" s="113" t="str">
        <f t="shared" si="142"/>
        <v>  </v>
      </c>
      <c r="N1019" s="122"/>
    </row>
    <row r="1020" ht="15" customHeight="1" spans="1:14">
      <c r="A1020" s="120" t="s">
        <v>188</v>
      </c>
      <c r="B1020" s="119"/>
      <c r="C1020" s="119"/>
      <c r="D1020" s="119"/>
      <c r="E1020" s="120"/>
      <c r="F1020" s="120">
        <f t="shared" si="140"/>
        <v>0</v>
      </c>
      <c r="G1020" s="120" t="str">
        <f t="shared" si="144"/>
        <v>    </v>
      </c>
      <c r="H1020" s="121" t="str">
        <f t="shared" si="141"/>
        <v> </v>
      </c>
      <c r="I1020" s="120"/>
      <c r="J1020" s="121" t="str">
        <f t="shared" si="148"/>
        <v>      一般行政管理事务</v>
      </c>
      <c r="K1020" s="113" t="str">
        <f t="shared" si="142"/>
        <v>  </v>
      </c>
      <c r="N1020" s="122"/>
    </row>
    <row r="1021" ht="15" customHeight="1" spans="1:14">
      <c r="A1021" s="120" t="s">
        <v>189</v>
      </c>
      <c r="B1021" s="119"/>
      <c r="C1021" s="119"/>
      <c r="D1021" s="119"/>
      <c r="E1021" s="120"/>
      <c r="F1021" s="120">
        <f t="shared" si="140"/>
        <v>0</v>
      </c>
      <c r="G1021" s="120" t="str">
        <f t="shared" si="144"/>
        <v>    </v>
      </c>
      <c r="H1021" s="121" t="str">
        <f t="shared" si="141"/>
        <v> </v>
      </c>
      <c r="I1021" s="120"/>
      <c r="J1021" s="121" t="str">
        <f t="shared" si="148"/>
        <v>      机关服务</v>
      </c>
      <c r="K1021" s="113" t="str">
        <f t="shared" si="142"/>
        <v>  </v>
      </c>
      <c r="N1021" s="122"/>
    </row>
    <row r="1022" ht="15" customHeight="1" spans="1:14">
      <c r="A1022" s="120" t="s">
        <v>936</v>
      </c>
      <c r="B1022" s="119"/>
      <c r="C1022" s="119"/>
      <c r="D1022" s="119"/>
      <c r="E1022" s="120"/>
      <c r="F1022" s="120">
        <f t="shared" si="140"/>
        <v>0</v>
      </c>
      <c r="G1022" s="120" t="str">
        <f t="shared" si="144"/>
        <v>    </v>
      </c>
      <c r="H1022" s="121" t="str">
        <f t="shared" si="141"/>
        <v> </v>
      </c>
      <c r="I1022" s="120"/>
      <c r="J1022" s="121" t="str">
        <f t="shared" si="148"/>
        <v>      纺织业</v>
      </c>
      <c r="K1022" s="113" t="str">
        <f t="shared" si="142"/>
        <v>  </v>
      </c>
      <c r="N1022" s="122"/>
    </row>
    <row r="1023" ht="15" customHeight="1" spans="1:14">
      <c r="A1023" s="120" t="s">
        <v>937</v>
      </c>
      <c r="B1023" s="119"/>
      <c r="C1023" s="119"/>
      <c r="D1023" s="119"/>
      <c r="E1023" s="120"/>
      <c r="F1023" s="120">
        <f t="shared" si="140"/>
        <v>0</v>
      </c>
      <c r="G1023" s="120" t="str">
        <f t="shared" si="144"/>
        <v>    </v>
      </c>
      <c r="H1023" s="121" t="str">
        <f t="shared" si="141"/>
        <v> </v>
      </c>
      <c r="I1023" s="120"/>
      <c r="J1023" s="121" t="str">
        <f t="shared" si="148"/>
        <v>      医药制造业</v>
      </c>
      <c r="K1023" s="113" t="str">
        <f t="shared" si="142"/>
        <v>  </v>
      </c>
      <c r="N1023" s="122"/>
    </row>
    <row r="1024" ht="15" customHeight="1" spans="1:14">
      <c r="A1024" s="120" t="s">
        <v>938</v>
      </c>
      <c r="B1024" s="119"/>
      <c r="C1024" s="119"/>
      <c r="D1024" s="119"/>
      <c r="E1024" s="120"/>
      <c r="F1024" s="120">
        <f t="shared" si="140"/>
        <v>0</v>
      </c>
      <c r="G1024" s="120" t="str">
        <f t="shared" si="144"/>
        <v>    </v>
      </c>
      <c r="H1024" s="121" t="str">
        <f t="shared" si="141"/>
        <v> </v>
      </c>
      <c r="I1024" s="120"/>
      <c r="J1024" s="121" t="str">
        <f t="shared" si="148"/>
        <v>      非金属矿物制品业</v>
      </c>
      <c r="K1024" s="113" t="str">
        <f t="shared" si="142"/>
        <v>  </v>
      </c>
      <c r="N1024" s="122"/>
    </row>
    <row r="1025" ht="15" customHeight="1" spans="1:14">
      <c r="A1025" s="120" t="s">
        <v>939</v>
      </c>
      <c r="B1025" s="119"/>
      <c r="C1025" s="119">
        <f>B1025-D1025</f>
        <v>-43</v>
      </c>
      <c r="D1025" s="119">
        <v>43</v>
      </c>
      <c r="E1025" s="120"/>
      <c r="F1025" s="120">
        <f t="shared" si="140"/>
        <v>43</v>
      </c>
      <c r="G1025" s="120" t="str">
        <f t="shared" si="144"/>
        <v>    </v>
      </c>
      <c r="H1025" s="121" t="str">
        <f t="shared" si="141"/>
        <v> </v>
      </c>
      <c r="I1025" s="120"/>
      <c r="J1025" s="121" t="str">
        <f t="shared" si="148"/>
        <v>      通信设备、计算机及其他电子设备制造业</v>
      </c>
      <c r="K1025" s="113" t="str">
        <f t="shared" si="142"/>
        <v>  </v>
      </c>
      <c r="N1025" s="122"/>
    </row>
    <row r="1026" ht="15" customHeight="1" spans="1:14">
      <c r="A1026" s="120" t="s">
        <v>940</v>
      </c>
      <c r="B1026" s="119"/>
      <c r="C1026" s="119"/>
      <c r="D1026" s="119"/>
      <c r="E1026" s="120"/>
      <c r="F1026" s="120">
        <f t="shared" si="140"/>
        <v>0</v>
      </c>
      <c r="G1026" s="120" t="str">
        <f t="shared" si="144"/>
        <v>    </v>
      </c>
      <c r="H1026" s="121" t="str">
        <f t="shared" si="141"/>
        <v> </v>
      </c>
      <c r="I1026" s="120"/>
      <c r="J1026" s="121" t="str">
        <f t="shared" si="148"/>
        <v>      交通运输设备制造业</v>
      </c>
      <c r="K1026" s="113" t="str">
        <f t="shared" si="142"/>
        <v>  </v>
      </c>
      <c r="N1026" s="122"/>
    </row>
    <row r="1027" ht="15" customHeight="1" spans="1:14">
      <c r="A1027" s="120" t="s">
        <v>941</v>
      </c>
      <c r="B1027" s="119"/>
      <c r="C1027" s="119"/>
      <c r="D1027" s="119"/>
      <c r="E1027" s="120"/>
      <c r="F1027" s="120">
        <f t="shared" si="140"/>
        <v>0</v>
      </c>
      <c r="G1027" s="120" t="str">
        <f t="shared" si="144"/>
        <v>    </v>
      </c>
      <c r="H1027" s="121" t="str">
        <f t="shared" si="141"/>
        <v> </v>
      </c>
      <c r="I1027" s="120"/>
      <c r="J1027" s="121" t="str">
        <f t="shared" si="148"/>
        <v>      电气机械及器材制造业</v>
      </c>
      <c r="K1027" s="113" t="str">
        <f t="shared" si="142"/>
        <v>  </v>
      </c>
      <c r="N1027" s="122"/>
    </row>
    <row r="1028" ht="15" customHeight="1" spans="1:14">
      <c r="A1028" s="120" t="s">
        <v>942</v>
      </c>
      <c r="B1028" s="119"/>
      <c r="C1028" s="119"/>
      <c r="D1028" s="119"/>
      <c r="E1028" s="120"/>
      <c r="F1028" s="120">
        <f t="shared" si="140"/>
        <v>0</v>
      </c>
      <c r="G1028" s="120" t="str">
        <f t="shared" si="144"/>
        <v>    </v>
      </c>
      <c r="H1028" s="121" t="str">
        <f t="shared" si="141"/>
        <v> </v>
      </c>
      <c r="I1028" s="120"/>
      <c r="J1028" s="121" t="str">
        <f t="shared" si="148"/>
        <v>      工艺品及其他制造业</v>
      </c>
      <c r="K1028" s="113" t="str">
        <f t="shared" si="142"/>
        <v>  </v>
      </c>
      <c r="N1028" s="122"/>
    </row>
    <row r="1029" ht="15" customHeight="1" spans="1:14">
      <c r="A1029" s="120" t="s">
        <v>943</v>
      </c>
      <c r="B1029" s="119"/>
      <c r="C1029" s="119"/>
      <c r="D1029" s="119"/>
      <c r="E1029" s="120"/>
      <c r="F1029" s="120">
        <f t="shared" si="140"/>
        <v>0</v>
      </c>
      <c r="G1029" s="120" t="str">
        <f t="shared" si="144"/>
        <v>    </v>
      </c>
      <c r="H1029" s="121" t="str">
        <f t="shared" si="141"/>
        <v> </v>
      </c>
      <c r="I1029" s="120"/>
      <c r="J1029" s="121" t="str">
        <f t="shared" si="148"/>
        <v>      石油加工、炼焦及核燃料加工业</v>
      </c>
      <c r="K1029" s="113" t="str">
        <f t="shared" si="142"/>
        <v>  </v>
      </c>
      <c r="N1029" s="122"/>
    </row>
    <row r="1030" ht="15" customHeight="1" spans="1:14">
      <c r="A1030" s="120" t="s">
        <v>944</v>
      </c>
      <c r="B1030" s="119"/>
      <c r="C1030" s="119"/>
      <c r="D1030" s="119"/>
      <c r="E1030" s="120"/>
      <c r="F1030" s="120">
        <f t="shared" si="140"/>
        <v>0</v>
      </c>
      <c r="G1030" s="120" t="str">
        <f t="shared" si="144"/>
        <v>    </v>
      </c>
      <c r="H1030" s="121" t="str">
        <f t="shared" si="141"/>
        <v> </v>
      </c>
      <c r="I1030" s="120"/>
      <c r="J1030" s="121" t="str">
        <f t="shared" si="148"/>
        <v>      化学原料及化学制品制造业</v>
      </c>
      <c r="K1030" s="113" t="str">
        <f t="shared" si="142"/>
        <v>  </v>
      </c>
      <c r="N1030" s="122"/>
    </row>
    <row r="1031" ht="15" customHeight="1" spans="1:14">
      <c r="A1031" s="120" t="s">
        <v>945</v>
      </c>
      <c r="B1031" s="119"/>
      <c r="C1031" s="119"/>
      <c r="D1031" s="119"/>
      <c r="E1031" s="120"/>
      <c r="F1031" s="120">
        <f t="shared" ref="F1031:F1094" si="149">B1031-C1031</f>
        <v>0</v>
      </c>
      <c r="G1031" s="120" t="str">
        <f t="shared" si="144"/>
        <v>    </v>
      </c>
      <c r="H1031" s="121" t="str">
        <f t="shared" si="141"/>
        <v> </v>
      </c>
      <c r="I1031" s="120"/>
      <c r="J1031" s="121" t="str">
        <f t="shared" si="148"/>
        <v>      黑色金属冶炼及压延加工业</v>
      </c>
      <c r="K1031" s="113" t="str">
        <f t="shared" si="142"/>
        <v>  </v>
      </c>
      <c r="N1031" s="122"/>
    </row>
    <row r="1032" ht="15" customHeight="1" spans="1:14">
      <c r="A1032" s="120" t="s">
        <v>946</v>
      </c>
      <c r="B1032" s="119"/>
      <c r="C1032" s="119"/>
      <c r="D1032" s="119"/>
      <c r="E1032" s="120"/>
      <c r="F1032" s="120">
        <f t="shared" si="149"/>
        <v>0</v>
      </c>
      <c r="G1032" s="120" t="str">
        <f t="shared" si="144"/>
        <v>    </v>
      </c>
      <c r="H1032" s="121" t="str">
        <f t="shared" si="141"/>
        <v> </v>
      </c>
      <c r="I1032" s="120"/>
      <c r="J1032" s="121" t="str">
        <f t="shared" si="148"/>
        <v>      有色金属冶炼及压延加工业</v>
      </c>
      <c r="K1032" s="113" t="str">
        <f t="shared" si="142"/>
        <v>  </v>
      </c>
      <c r="N1032" s="122"/>
    </row>
    <row r="1033" ht="15" customHeight="1" spans="1:14">
      <c r="A1033" s="120" t="s">
        <v>947</v>
      </c>
      <c r="B1033" s="119">
        <v>38</v>
      </c>
      <c r="C1033" s="119">
        <f>B1033-D1033</f>
        <v>38</v>
      </c>
      <c r="D1033" s="119"/>
      <c r="E1033" s="120"/>
      <c r="F1033" s="120">
        <f t="shared" si="149"/>
        <v>0</v>
      </c>
      <c r="G1033" s="120" t="str">
        <f t="shared" si="144"/>
        <v>    </v>
      </c>
      <c r="H1033" s="121" t="str">
        <f t="shared" si="141"/>
        <v> </v>
      </c>
      <c r="I1033" s="120"/>
      <c r="J1033" s="121" t="str">
        <f t="shared" si="148"/>
        <v>      其他制造业支出</v>
      </c>
      <c r="K1033" s="113" t="str">
        <f t="shared" si="142"/>
        <v>  </v>
      </c>
      <c r="N1033" s="122"/>
    </row>
    <row r="1034" ht="15" customHeight="1" spans="1:14">
      <c r="A1034" s="120" t="s">
        <v>948</v>
      </c>
      <c r="B1034" s="119"/>
      <c r="C1034" s="119"/>
      <c r="D1034" s="119"/>
      <c r="E1034" s="120"/>
      <c r="F1034" s="120">
        <f t="shared" si="149"/>
        <v>0</v>
      </c>
      <c r="G1034" s="120" t="str">
        <f t="shared" si="144"/>
        <v>    </v>
      </c>
      <c r="H1034" s="121" t="str">
        <f t="shared" si="141"/>
        <v>建</v>
      </c>
      <c r="I1034" s="120" t="str">
        <f>A1034</f>
        <v>    建筑业</v>
      </c>
      <c r="J1034" s="121"/>
      <c r="K1034" s="113" t="str">
        <f t="shared" si="142"/>
        <v/>
      </c>
      <c r="N1034" s="122"/>
    </row>
    <row r="1035" ht="15" customHeight="1" spans="1:14">
      <c r="A1035" s="120" t="s">
        <v>187</v>
      </c>
      <c r="B1035" s="119"/>
      <c r="C1035" s="119"/>
      <c r="D1035" s="119"/>
      <c r="E1035" s="120"/>
      <c r="F1035" s="120">
        <f t="shared" si="149"/>
        <v>0</v>
      </c>
      <c r="G1035" s="120" t="str">
        <f t="shared" si="144"/>
        <v>    </v>
      </c>
      <c r="H1035" s="121" t="str">
        <f t="shared" si="141"/>
        <v> </v>
      </c>
      <c r="I1035" s="120"/>
      <c r="J1035" s="121" t="str">
        <f>A1035</f>
        <v>      行政运行</v>
      </c>
      <c r="K1035" s="113" t="str">
        <f t="shared" si="142"/>
        <v>  </v>
      </c>
      <c r="N1035" s="122"/>
    </row>
    <row r="1036" ht="15" customHeight="1" spans="1:14">
      <c r="A1036" s="120" t="s">
        <v>188</v>
      </c>
      <c r="B1036" s="119"/>
      <c r="C1036" s="119"/>
      <c r="D1036" s="119"/>
      <c r="E1036" s="120"/>
      <c r="F1036" s="120">
        <f t="shared" si="149"/>
        <v>0</v>
      </c>
      <c r="G1036" s="120" t="str">
        <f t="shared" si="144"/>
        <v>    </v>
      </c>
      <c r="H1036" s="121" t="str">
        <f t="shared" si="141"/>
        <v> </v>
      </c>
      <c r="I1036" s="120"/>
      <c r="J1036" s="121" t="str">
        <f>A1036</f>
        <v>      一般行政管理事务</v>
      </c>
      <c r="K1036" s="113" t="str">
        <f t="shared" si="142"/>
        <v>  </v>
      </c>
      <c r="N1036" s="122"/>
    </row>
    <row r="1037" ht="15" customHeight="1" spans="1:14">
      <c r="A1037" s="120" t="s">
        <v>189</v>
      </c>
      <c r="B1037" s="119"/>
      <c r="C1037" s="119"/>
      <c r="D1037" s="119"/>
      <c r="E1037" s="120"/>
      <c r="F1037" s="120">
        <f t="shared" si="149"/>
        <v>0</v>
      </c>
      <c r="G1037" s="120" t="str">
        <f t="shared" si="144"/>
        <v>    </v>
      </c>
      <c r="H1037" s="121" t="str">
        <f t="shared" si="141"/>
        <v> </v>
      </c>
      <c r="I1037" s="120"/>
      <c r="J1037" s="121" t="str">
        <f>A1037</f>
        <v>      机关服务</v>
      </c>
      <c r="K1037" s="113" t="str">
        <f t="shared" si="142"/>
        <v>  </v>
      </c>
      <c r="N1037" s="122"/>
    </row>
    <row r="1038" ht="15" customHeight="1" spans="1:14">
      <c r="A1038" s="120" t="s">
        <v>949</v>
      </c>
      <c r="B1038" s="119"/>
      <c r="C1038" s="119"/>
      <c r="D1038" s="119"/>
      <c r="E1038" s="120"/>
      <c r="F1038" s="120">
        <f t="shared" si="149"/>
        <v>0</v>
      </c>
      <c r="G1038" s="120" t="str">
        <f t="shared" si="144"/>
        <v>    </v>
      </c>
      <c r="H1038" s="121" t="str">
        <f t="shared" ref="H1038:H1101" si="150">MID(A1038,5,1)</f>
        <v> </v>
      </c>
      <c r="I1038" s="120"/>
      <c r="J1038" s="121" t="str">
        <f>A1038</f>
        <v>      其他建筑业支出</v>
      </c>
      <c r="K1038" s="113" t="str">
        <f t="shared" ref="K1038:K1101" si="151">LEFT(J1038,2)</f>
        <v>  </v>
      </c>
      <c r="N1038" s="122"/>
    </row>
    <row r="1039" ht="15" customHeight="1" spans="1:14">
      <c r="A1039" s="120" t="s">
        <v>950</v>
      </c>
      <c r="B1039" s="119">
        <f>SUM(B1040:B1049)</f>
        <v>1522</v>
      </c>
      <c r="C1039" s="119">
        <f>B1039-D1039</f>
        <v>-1150</v>
      </c>
      <c r="D1039" s="119">
        <f>D1047</f>
        <v>2672</v>
      </c>
      <c r="E1039" s="120"/>
      <c r="F1039" s="120">
        <f t="shared" si="149"/>
        <v>2672</v>
      </c>
      <c r="G1039" s="120" t="str">
        <f t="shared" si="144"/>
        <v>    </v>
      </c>
      <c r="H1039" s="121" t="str">
        <f t="shared" si="150"/>
        <v>工</v>
      </c>
      <c r="I1039" s="120" t="str">
        <f>A1039</f>
        <v>    工业和信息产业监管</v>
      </c>
      <c r="J1039" s="121"/>
      <c r="K1039" s="113" t="str">
        <f t="shared" si="151"/>
        <v/>
      </c>
      <c r="N1039" s="122"/>
    </row>
    <row r="1040" ht="15" customHeight="1" spans="1:14">
      <c r="A1040" s="120" t="s">
        <v>187</v>
      </c>
      <c r="B1040" s="119">
        <v>113</v>
      </c>
      <c r="C1040" s="119">
        <f>B1040-D1040</f>
        <v>113</v>
      </c>
      <c r="D1040" s="119"/>
      <c r="E1040" s="120"/>
      <c r="F1040" s="120">
        <f t="shared" si="149"/>
        <v>0</v>
      </c>
      <c r="G1040" s="120" t="str">
        <f t="shared" si="144"/>
        <v>    </v>
      </c>
      <c r="H1040" s="121" t="str">
        <f t="shared" si="150"/>
        <v> </v>
      </c>
      <c r="I1040" s="120"/>
      <c r="J1040" s="121" t="str">
        <f t="shared" ref="J1040:J1049" si="152">A1040</f>
        <v>      行政运行</v>
      </c>
      <c r="K1040" s="113" t="str">
        <f t="shared" si="151"/>
        <v>  </v>
      </c>
      <c r="N1040" s="122"/>
    </row>
    <row r="1041" ht="15" customHeight="1" spans="1:14">
      <c r="A1041" s="120" t="s">
        <v>188</v>
      </c>
      <c r="B1041" s="119"/>
      <c r="C1041" s="119"/>
      <c r="D1041" s="119"/>
      <c r="E1041" s="120"/>
      <c r="F1041" s="120">
        <f t="shared" si="149"/>
        <v>0</v>
      </c>
      <c r="G1041" s="120" t="str">
        <f t="shared" si="144"/>
        <v>    </v>
      </c>
      <c r="H1041" s="121" t="str">
        <f t="shared" si="150"/>
        <v> </v>
      </c>
      <c r="I1041" s="120"/>
      <c r="J1041" s="121" t="str">
        <f t="shared" si="152"/>
        <v>      一般行政管理事务</v>
      </c>
      <c r="K1041" s="113" t="str">
        <f t="shared" si="151"/>
        <v>  </v>
      </c>
      <c r="N1041" s="122"/>
    </row>
    <row r="1042" ht="15" customHeight="1" spans="1:14">
      <c r="A1042" s="120" t="s">
        <v>189</v>
      </c>
      <c r="B1042" s="119"/>
      <c r="C1042" s="119"/>
      <c r="D1042" s="119"/>
      <c r="E1042" s="120"/>
      <c r="F1042" s="120">
        <f t="shared" si="149"/>
        <v>0</v>
      </c>
      <c r="G1042" s="120" t="str">
        <f t="shared" si="144"/>
        <v>    </v>
      </c>
      <c r="H1042" s="121" t="str">
        <f t="shared" si="150"/>
        <v> </v>
      </c>
      <c r="I1042" s="120"/>
      <c r="J1042" s="121" t="str">
        <f t="shared" si="152"/>
        <v>      机关服务</v>
      </c>
      <c r="K1042" s="113" t="str">
        <f t="shared" si="151"/>
        <v>  </v>
      </c>
      <c r="N1042" s="122"/>
    </row>
    <row r="1043" ht="15" customHeight="1" spans="1:14">
      <c r="A1043" s="120" t="s">
        <v>951</v>
      </c>
      <c r="B1043" s="119"/>
      <c r="C1043" s="119"/>
      <c r="D1043" s="119"/>
      <c r="E1043" s="120"/>
      <c r="F1043" s="120">
        <f t="shared" si="149"/>
        <v>0</v>
      </c>
      <c r="G1043" s="120" t="str">
        <f t="shared" si="144"/>
        <v>    </v>
      </c>
      <c r="H1043" s="121" t="str">
        <f t="shared" si="150"/>
        <v> </v>
      </c>
      <c r="I1043" s="120"/>
      <c r="J1043" s="121" t="str">
        <f t="shared" si="152"/>
        <v>      战备应急</v>
      </c>
      <c r="K1043" s="113" t="str">
        <f t="shared" si="151"/>
        <v>  </v>
      </c>
      <c r="N1043" s="122"/>
    </row>
    <row r="1044" ht="15" customHeight="1" spans="1:14">
      <c r="A1044" s="120" t="s">
        <v>952</v>
      </c>
      <c r="B1044" s="119"/>
      <c r="C1044" s="119"/>
      <c r="D1044" s="119"/>
      <c r="E1044" s="120"/>
      <c r="F1044" s="120">
        <f t="shared" si="149"/>
        <v>0</v>
      </c>
      <c r="G1044" s="120" t="str">
        <f t="shared" ref="G1044:G1107" si="153">LEFT(A1044,4)</f>
        <v>    </v>
      </c>
      <c r="H1044" s="121" t="str">
        <f t="shared" si="150"/>
        <v> </v>
      </c>
      <c r="I1044" s="120"/>
      <c r="J1044" s="121" t="str">
        <f t="shared" si="152"/>
        <v>      专用通信</v>
      </c>
      <c r="K1044" s="113" t="str">
        <f t="shared" si="151"/>
        <v>  </v>
      </c>
      <c r="N1044" s="122"/>
    </row>
    <row r="1045" ht="15" customHeight="1" spans="1:14">
      <c r="A1045" s="120" t="s">
        <v>953</v>
      </c>
      <c r="B1045" s="119"/>
      <c r="C1045" s="119"/>
      <c r="D1045" s="119"/>
      <c r="E1045" s="120"/>
      <c r="F1045" s="120">
        <f t="shared" si="149"/>
        <v>0</v>
      </c>
      <c r="G1045" s="120" t="str">
        <f t="shared" si="153"/>
        <v>    </v>
      </c>
      <c r="H1045" s="121" t="str">
        <f t="shared" si="150"/>
        <v> </v>
      </c>
      <c r="I1045" s="120"/>
      <c r="J1045" s="121" t="str">
        <f t="shared" si="152"/>
        <v>      无线电及信息通信监管</v>
      </c>
      <c r="K1045" s="113" t="str">
        <f t="shared" si="151"/>
        <v>  </v>
      </c>
      <c r="N1045" s="122"/>
    </row>
    <row r="1046" ht="15" customHeight="1" spans="1:14">
      <c r="A1046" s="120" t="s">
        <v>954</v>
      </c>
      <c r="B1046" s="119"/>
      <c r="C1046" s="119"/>
      <c r="D1046" s="119"/>
      <c r="E1046" s="120"/>
      <c r="F1046" s="120">
        <f t="shared" si="149"/>
        <v>0</v>
      </c>
      <c r="G1046" s="120" t="str">
        <f t="shared" si="153"/>
        <v>    </v>
      </c>
      <c r="H1046" s="121" t="str">
        <f t="shared" si="150"/>
        <v> </v>
      </c>
      <c r="I1046" s="120"/>
      <c r="J1046" s="121" t="str">
        <f t="shared" si="152"/>
        <v>      工程建设及运行维护</v>
      </c>
      <c r="K1046" s="113" t="str">
        <f t="shared" si="151"/>
        <v>  </v>
      </c>
      <c r="N1046" s="122"/>
    </row>
    <row r="1047" ht="15" customHeight="1" spans="1:14">
      <c r="A1047" s="120" t="s">
        <v>955</v>
      </c>
      <c r="B1047" s="119">
        <v>1294</v>
      </c>
      <c r="C1047" s="119">
        <f>B1047-D1047</f>
        <v>-1378</v>
      </c>
      <c r="D1047" s="119">
        <v>2672</v>
      </c>
      <c r="E1047" s="120"/>
      <c r="F1047" s="120">
        <f t="shared" si="149"/>
        <v>2672</v>
      </c>
      <c r="G1047" s="120" t="str">
        <f t="shared" si="153"/>
        <v>    </v>
      </c>
      <c r="H1047" s="121" t="str">
        <f t="shared" si="150"/>
        <v> </v>
      </c>
      <c r="I1047" s="120"/>
      <c r="J1047" s="121" t="str">
        <f t="shared" si="152"/>
        <v>      产业发展</v>
      </c>
      <c r="K1047" s="113" t="str">
        <f t="shared" si="151"/>
        <v>  </v>
      </c>
      <c r="N1047" s="122"/>
    </row>
    <row r="1048" ht="15" customHeight="1" spans="1:14">
      <c r="A1048" s="120" t="s">
        <v>196</v>
      </c>
      <c r="B1048" s="119">
        <v>54</v>
      </c>
      <c r="C1048" s="119">
        <f>B1048-D1048</f>
        <v>54</v>
      </c>
      <c r="D1048" s="119"/>
      <c r="E1048" s="120"/>
      <c r="F1048" s="120">
        <f t="shared" si="149"/>
        <v>0</v>
      </c>
      <c r="G1048" s="120" t="str">
        <f t="shared" si="153"/>
        <v>    </v>
      </c>
      <c r="H1048" s="121" t="str">
        <f t="shared" si="150"/>
        <v> </v>
      </c>
      <c r="I1048" s="120"/>
      <c r="J1048" s="121" t="str">
        <f t="shared" si="152"/>
        <v>      事业运行</v>
      </c>
      <c r="K1048" s="113" t="str">
        <f t="shared" si="151"/>
        <v>  </v>
      </c>
      <c r="N1048" s="122"/>
    </row>
    <row r="1049" ht="15" customHeight="1" spans="1:14">
      <c r="A1049" s="120" t="s">
        <v>956</v>
      </c>
      <c r="B1049" s="119">
        <v>61</v>
      </c>
      <c r="C1049" s="119">
        <f>B1049-D1049</f>
        <v>61</v>
      </c>
      <c r="D1049" s="119"/>
      <c r="E1049" s="120"/>
      <c r="F1049" s="120">
        <f t="shared" si="149"/>
        <v>0</v>
      </c>
      <c r="G1049" s="120" t="str">
        <f t="shared" si="153"/>
        <v>    </v>
      </c>
      <c r="H1049" s="121" t="str">
        <f t="shared" si="150"/>
        <v> </v>
      </c>
      <c r="I1049" s="120"/>
      <c r="J1049" s="121" t="str">
        <f t="shared" si="152"/>
        <v>      其他工业和信息产业监管支出</v>
      </c>
      <c r="K1049" s="113" t="str">
        <f t="shared" si="151"/>
        <v>  </v>
      </c>
      <c r="N1049" s="122"/>
    </row>
    <row r="1050" ht="15" customHeight="1" spans="1:14">
      <c r="A1050" s="120" t="s">
        <v>957</v>
      </c>
      <c r="B1050" s="119"/>
      <c r="C1050" s="119"/>
      <c r="D1050" s="119"/>
      <c r="E1050" s="120"/>
      <c r="F1050" s="120">
        <f t="shared" si="149"/>
        <v>0</v>
      </c>
      <c r="G1050" s="120" t="str">
        <f t="shared" si="153"/>
        <v>    </v>
      </c>
      <c r="H1050" s="121" t="str">
        <f t="shared" si="150"/>
        <v>国</v>
      </c>
      <c r="I1050" s="120" t="str">
        <f>A1050</f>
        <v>    国有资产监管</v>
      </c>
      <c r="J1050" s="121"/>
      <c r="K1050" s="113" t="str">
        <f t="shared" si="151"/>
        <v/>
      </c>
      <c r="N1050" s="122"/>
    </row>
    <row r="1051" ht="15" customHeight="1" spans="1:14">
      <c r="A1051" s="120" t="s">
        <v>187</v>
      </c>
      <c r="B1051" s="119"/>
      <c r="C1051" s="119"/>
      <c r="D1051" s="119"/>
      <c r="E1051" s="120"/>
      <c r="F1051" s="120">
        <f t="shared" si="149"/>
        <v>0</v>
      </c>
      <c r="G1051" s="120" t="str">
        <f t="shared" si="153"/>
        <v>    </v>
      </c>
      <c r="H1051" s="121" t="str">
        <f t="shared" si="150"/>
        <v> </v>
      </c>
      <c r="I1051" s="120"/>
      <c r="J1051" s="121" t="str">
        <f t="shared" ref="J1051:J1056" si="154">A1051</f>
        <v>      行政运行</v>
      </c>
      <c r="K1051" s="113" t="str">
        <f t="shared" si="151"/>
        <v>  </v>
      </c>
      <c r="N1051" s="122"/>
    </row>
    <row r="1052" ht="15" customHeight="1" spans="1:14">
      <c r="A1052" s="120" t="s">
        <v>188</v>
      </c>
      <c r="B1052" s="119"/>
      <c r="C1052" s="119"/>
      <c r="D1052" s="119"/>
      <c r="E1052" s="120"/>
      <c r="F1052" s="120">
        <f t="shared" si="149"/>
        <v>0</v>
      </c>
      <c r="G1052" s="120" t="str">
        <f t="shared" si="153"/>
        <v>    </v>
      </c>
      <c r="H1052" s="121" t="str">
        <f t="shared" si="150"/>
        <v> </v>
      </c>
      <c r="I1052" s="120"/>
      <c r="J1052" s="121" t="str">
        <f t="shared" si="154"/>
        <v>      一般行政管理事务</v>
      </c>
      <c r="K1052" s="113" t="str">
        <f t="shared" si="151"/>
        <v>  </v>
      </c>
      <c r="N1052" s="122"/>
    </row>
    <row r="1053" ht="15" customHeight="1" spans="1:14">
      <c r="A1053" s="120" t="s">
        <v>189</v>
      </c>
      <c r="B1053" s="119"/>
      <c r="C1053" s="119"/>
      <c r="D1053" s="119"/>
      <c r="E1053" s="120"/>
      <c r="F1053" s="120">
        <f t="shared" si="149"/>
        <v>0</v>
      </c>
      <c r="G1053" s="120" t="str">
        <f t="shared" si="153"/>
        <v>    </v>
      </c>
      <c r="H1053" s="121" t="str">
        <f t="shared" si="150"/>
        <v> </v>
      </c>
      <c r="I1053" s="120"/>
      <c r="J1053" s="121" t="str">
        <f t="shared" si="154"/>
        <v>      机关服务</v>
      </c>
      <c r="K1053" s="113" t="str">
        <f t="shared" si="151"/>
        <v>  </v>
      </c>
      <c r="N1053" s="122"/>
    </row>
    <row r="1054" ht="15" customHeight="1" spans="1:14">
      <c r="A1054" s="120" t="s">
        <v>958</v>
      </c>
      <c r="B1054" s="119"/>
      <c r="C1054" s="119"/>
      <c r="D1054" s="119"/>
      <c r="E1054" s="120"/>
      <c r="F1054" s="120">
        <f t="shared" si="149"/>
        <v>0</v>
      </c>
      <c r="G1054" s="120" t="str">
        <f t="shared" si="153"/>
        <v>    </v>
      </c>
      <c r="H1054" s="121" t="str">
        <f t="shared" si="150"/>
        <v> </v>
      </c>
      <c r="I1054" s="120"/>
      <c r="J1054" s="121" t="str">
        <f t="shared" si="154"/>
        <v>      国有企业监事会专项</v>
      </c>
      <c r="K1054" s="113" t="str">
        <f t="shared" si="151"/>
        <v>  </v>
      </c>
      <c r="N1054" s="122"/>
    </row>
    <row r="1055" ht="15" customHeight="1" spans="1:14">
      <c r="A1055" s="120" t="s">
        <v>959</v>
      </c>
      <c r="B1055" s="119"/>
      <c r="C1055" s="119"/>
      <c r="D1055" s="119"/>
      <c r="E1055" s="120"/>
      <c r="F1055" s="120">
        <f t="shared" si="149"/>
        <v>0</v>
      </c>
      <c r="G1055" s="120" t="str">
        <f t="shared" si="153"/>
        <v>    </v>
      </c>
      <c r="H1055" s="121" t="str">
        <f t="shared" si="150"/>
        <v> </v>
      </c>
      <c r="I1055" s="120"/>
      <c r="J1055" s="121" t="str">
        <f t="shared" si="154"/>
        <v>      中央企业专项管理</v>
      </c>
      <c r="K1055" s="113" t="str">
        <f t="shared" si="151"/>
        <v>  </v>
      </c>
      <c r="N1055" s="122"/>
    </row>
    <row r="1056" ht="15" customHeight="1" spans="1:14">
      <c r="A1056" s="120" t="s">
        <v>960</v>
      </c>
      <c r="B1056" s="119"/>
      <c r="C1056" s="119"/>
      <c r="D1056" s="119"/>
      <c r="E1056" s="120"/>
      <c r="F1056" s="120">
        <f t="shared" si="149"/>
        <v>0</v>
      </c>
      <c r="G1056" s="120" t="str">
        <f t="shared" si="153"/>
        <v>    </v>
      </c>
      <c r="H1056" s="121" t="str">
        <f t="shared" si="150"/>
        <v> </v>
      </c>
      <c r="I1056" s="120"/>
      <c r="J1056" s="121" t="str">
        <f t="shared" si="154"/>
        <v>      其他国有资产监管支出</v>
      </c>
      <c r="K1056" s="113" t="str">
        <f t="shared" si="151"/>
        <v>  </v>
      </c>
      <c r="N1056" s="122"/>
    </row>
    <row r="1057" ht="15" customHeight="1" spans="1:14">
      <c r="A1057" s="120" t="s">
        <v>961</v>
      </c>
      <c r="B1057" s="119">
        <f>SUM(B1058:B1064)</f>
        <v>204</v>
      </c>
      <c r="C1057" s="119">
        <f>B1057-D1057</f>
        <v>204</v>
      </c>
      <c r="D1057" s="119"/>
      <c r="E1057" s="120"/>
      <c r="F1057" s="120">
        <f t="shared" si="149"/>
        <v>0</v>
      </c>
      <c r="G1057" s="120" t="str">
        <f t="shared" si="153"/>
        <v>    </v>
      </c>
      <c r="H1057" s="121" t="str">
        <f t="shared" si="150"/>
        <v>支</v>
      </c>
      <c r="I1057" s="120" t="str">
        <f>A1057</f>
        <v>    支持中小企业发展和管理支出</v>
      </c>
      <c r="J1057" s="121"/>
      <c r="K1057" s="113" t="str">
        <f t="shared" si="151"/>
        <v/>
      </c>
      <c r="N1057" s="122"/>
    </row>
    <row r="1058" ht="15" customHeight="1" spans="1:14">
      <c r="A1058" s="120" t="s">
        <v>187</v>
      </c>
      <c r="B1058" s="119"/>
      <c r="C1058" s="119"/>
      <c r="D1058" s="119"/>
      <c r="E1058" s="120"/>
      <c r="F1058" s="120">
        <f t="shared" si="149"/>
        <v>0</v>
      </c>
      <c r="G1058" s="120" t="str">
        <f t="shared" si="153"/>
        <v>    </v>
      </c>
      <c r="H1058" s="121" t="str">
        <f t="shared" si="150"/>
        <v> </v>
      </c>
      <c r="I1058" s="120"/>
      <c r="J1058" s="121" t="str">
        <f t="shared" ref="J1058:J1064" si="155">A1058</f>
        <v>      行政运行</v>
      </c>
      <c r="K1058" s="113" t="str">
        <f t="shared" si="151"/>
        <v>  </v>
      </c>
      <c r="N1058" s="122"/>
    </row>
    <row r="1059" ht="15" customHeight="1" spans="1:14">
      <c r="A1059" s="120" t="s">
        <v>188</v>
      </c>
      <c r="B1059" s="119"/>
      <c r="C1059" s="119"/>
      <c r="D1059" s="119"/>
      <c r="E1059" s="120"/>
      <c r="F1059" s="120">
        <f t="shared" si="149"/>
        <v>0</v>
      </c>
      <c r="G1059" s="120" t="str">
        <f t="shared" si="153"/>
        <v>    </v>
      </c>
      <c r="H1059" s="121" t="str">
        <f t="shared" si="150"/>
        <v> </v>
      </c>
      <c r="I1059" s="120"/>
      <c r="J1059" s="121" t="str">
        <f t="shared" si="155"/>
        <v>      一般行政管理事务</v>
      </c>
      <c r="K1059" s="113" t="str">
        <f t="shared" si="151"/>
        <v>  </v>
      </c>
      <c r="N1059" s="122"/>
    </row>
    <row r="1060" ht="15" customHeight="1" spans="1:14">
      <c r="A1060" s="120" t="s">
        <v>189</v>
      </c>
      <c r="B1060" s="119"/>
      <c r="C1060" s="119"/>
      <c r="D1060" s="119"/>
      <c r="E1060" s="120"/>
      <c r="F1060" s="120">
        <f t="shared" si="149"/>
        <v>0</v>
      </c>
      <c r="G1060" s="120" t="str">
        <f t="shared" si="153"/>
        <v>    </v>
      </c>
      <c r="H1060" s="121" t="str">
        <f t="shared" si="150"/>
        <v> </v>
      </c>
      <c r="I1060" s="120"/>
      <c r="J1060" s="121" t="str">
        <f t="shared" si="155"/>
        <v>      机关服务</v>
      </c>
      <c r="K1060" s="113" t="str">
        <f t="shared" si="151"/>
        <v>  </v>
      </c>
      <c r="N1060" s="122"/>
    </row>
    <row r="1061" ht="15" customHeight="1" spans="1:14">
      <c r="A1061" s="120" t="s">
        <v>962</v>
      </c>
      <c r="B1061" s="119"/>
      <c r="C1061" s="119"/>
      <c r="D1061" s="119"/>
      <c r="E1061" s="120"/>
      <c r="F1061" s="120">
        <f t="shared" si="149"/>
        <v>0</v>
      </c>
      <c r="G1061" s="120" t="str">
        <f t="shared" si="153"/>
        <v>    </v>
      </c>
      <c r="H1061" s="121" t="str">
        <f t="shared" si="150"/>
        <v> </v>
      </c>
      <c r="I1061" s="120"/>
      <c r="J1061" s="121" t="str">
        <f t="shared" si="155"/>
        <v>      科技型中小企业技术创新基金</v>
      </c>
      <c r="K1061" s="113" t="str">
        <f t="shared" si="151"/>
        <v>  </v>
      </c>
      <c r="N1061" s="122"/>
    </row>
    <row r="1062" ht="15" customHeight="1" spans="1:14">
      <c r="A1062" s="120" t="s">
        <v>963</v>
      </c>
      <c r="B1062" s="119">
        <v>89</v>
      </c>
      <c r="C1062" s="119">
        <f>B1062-D1062</f>
        <v>89</v>
      </c>
      <c r="D1062" s="119"/>
      <c r="E1062" s="120"/>
      <c r="F1062" s="120">
        <f t="shared" si="149"/>
        <v>0</v>
      </c>
      <c r="G1062" s="120" t="str">
        <f t="shared" si="153"/>
        <v>    </v>
      </c>
      <c r="H1062" s="121" t="str">
        <f t="shared" si="150"/>
        <v> </v>
      </c>
      <c r="I1062" s="120"/>
      <c r="J1062" s="121" t="str">
        <f t="shared" si="155"/>
        <v>      中小企业发展专项</v>
      </c>
      <c r="K1062" s="113" t="str">
        <f t="shared" si="151"/>
        <v>  </v>
      </c>
      <c r="N1062" s="122"/>
    </row>
    <row r="1063" ht="15" customHeight="1" spans="1:14">
      <c r="A1063" s="120" t="s">
        <v>964</v>
      </c>
      <c r="B1063" s="119"/>
      <c r="C1063" s="119"/>
      <c r="D1063" s="119"/>
      <c r="E1063" s="120"/>
      <c r="F1063" s="120">
        <f t="shared" si="149"/>
        <v>0</v>
      </c>
      <c r="G1063" s="120" t="str">
        <f t="shared" si="153"/>
        <v>    </v>
      </c>
      <c r="H1063" s="121" t="str">
        <f t="shared" si="150"/>
        <v> </v>
      </c>
      <c r="I1063" s="120"/>
      <c r="J1063" s="121" t="str">
        <f t="shared" si="155"/>
        <v>      减免房租补贴</v>
      </c>
      <c r="K1063" s="113" t="str">
        <f t="shared" si="151"/>
        <v>  </v>
      </c>
      <c r="N1063" s="122"/>
    </row>
    <row r="1064" ht="15" customHeight="1" spans="1:14">
      <c r="A1064" s="120" t="s">
        <v>965</v>
      </c>
      <c r="B1064" s="119">
        <v>115</v>
      </c>
      <c r="C1064" s="119">
        <f>B1064-D1064</f>
        <v>115</v>
      </c>
      <c r="D1064" s="119"/>
      <c r="E1064" s="120"/>
      <c r="F1064" s="120">
        <f t="shared" si="149"/>
        <v>0</v>
      </c>
      <c r="G1064" s="120" t="str">
        <f t="shared" si="153"/>
        <v>    </v>
      </c>
      <c r="H1064" s="121" t="str">
        <f t="shared" si="150"/>
        <v> </v>
      </c>
      <c r="I1064" s="120"/>
      <c r="J1064" s="121" t="str">
        <f t="shared" si="155"/>
        <v>      其他支持中小企业发展和管理支出</v>
      </c>
      <c r="K1064" s="113" t="str">
        <f t="shared" si="151"/>
        <v>  </v>
      </c>
      <c r="N1064" s="122"/>
    </row>
    <row r="1065" ht="15" customHeight="1" spans="1:14">
      <c r="A1065" s="120" t="s">
        <v>966</v>
      </c>
      <c r="B1065" s="119"/>
      <c r="C1065" s="119"/>
      <c r="D1065" s="119"/>
      <c r="E1065" s="120"/>
      <c r="F1065" s="120">
        <f t="shared" si="149"/>
        <v>0</v>
      </c>
      <c r="G1065" s="120" t="str">
        <f t="shared" si="153"/>
        <v>    </v>
      </c>
      <c r="H1065" s="121" t="str">
        <f t="shared" si="150"/>
        <v>其</v>
      </c>
      <c r="I1065" s="120" t="str">
        <f>A1065</f>
        <v>    其他资源勘探工业信息等支出</v>
      </c>
      <c r="J1065" s="121"/>
      <c r="K1065" s="113" t="str">
        <f t="shared" si="151"/>
        <v/>
      </c>
      <c r="N1065" s="122"/>
    </row>
    <row r="1066" ht="15" customHeight="1" spans="1:14">
      <c r="A1066" s="120" t="s">
        <v>967</v>
      </c>
      <c r="B1066" s="119"/>
      <c r="C1066" s="119"/>
      <c r="D1066" s="119"/>
      <c r="E1066" s="120"/>
      <c r="F1066" s="120">
        <f t="shared" si="149"/>
        <v>0</v>
      </c>
      <c r="G1066" s="120" t="str">
        <f t="shared" si="153"/>
        <v>    </v>
      </c>
      <c r="H1066" s="121" t="str">
        <f t="shared" si="150"/>
        <v> </v>
      </c>
      <c r="I1066" s="120"/>
      <c r="J1066" s="121" t="str">
        <f>A1066</f>
        <v>      黄金事务</v>
      </c>
      <c r="K1066" s="113" t="str">
        <f t="shared" si="151"/>
        <v>  </v>
      </c>
      <c r="N1066" s="122"/>
    </row>
    <row r="1067" ht="15" customHeight="1" spans="1:14">
      <c r="A1067" s="120" t="s">
        <v>968</v>
      </c>
      <c r="B1067" s="119"/>
      <c r="C1067" s="119"/>
      <c r="D1067" s="119"/>
      <c r="E1067" s="120"/>
      <c r="F1067" s="120">
        <f t="shared" si="149"/>
        <v>0</v>
      </c>
      <c r="G1067" s="120" t="str">
        <f t="shared" si="153"/>
        <v>    </v>
      </c>
      <c r="H1067" s="121" t="str">
        <f t="shared" si="150"/>
        <v> </v>
      </c>
      <c r="I1067" s="120"/>
      <c r="J1067" s="121" t="str">
        <f>A1067</f>
        <v>      技术改造支出</v>
      </c>
      <c r="K1067" s="113" t="str">
        <f t="shared" si="151"/>
        <v>  </v>
      </c>
      <c r="N1067" s="122"/>
    </row>
    <row r="1068" ht="15" customHeight="1" spans="1:14">
      <c r="A1068" s="120" t="s">
        <v>969</v>
      </c>
      <c r="B1068" s="119"/>
      <c r="C1068" s="119"/>
      <c r="D1068" s="119"/>
      <c r="E1068" s="120"/>
      <c r="F1068" s="120">
        <f t="shared" si="149"/>
        <v>0</v>
      </c>
      <c r="G1068" s="120" t="str">
        <f t="shared" si="153"/>
        <v>    </v>
      </c>
      <c r="H1068" s="121" t="str">
        <f t="shared" si="150"/>
        <v> </v>
      </c>
      <c r="I1068" s="120"/>
      <c r="J1068" s="121" t="str">
        <f>A1068</f>
        <v>      中药材扶持资金支出</v>
      </c>
      <c r="K1068" s="113" t="str">
        <f t="shared" si="151"/>
        <v>  </v>
      </c>
      <c r="N1068" s="122"/>
    </row>
    <row r="1069" ht="15" customHeight="1" spans="1:14">
      <c r="A1069" s="120" t="s">
        <v>970</v>
      </c>
      <c r="B1069" s="119"/>
      <c r="C1069" s="119"/>
      <c r="D1069" s="119"/>
      <c r="E1069" s="120"/>
      <c r="F1069" s="120">
        <f t="shared" si="149"/>
        <v>0</v>
      </c>
      <c r="G1069" s="120" t="str">
        <f t="shared" si="153"/>
        <v>    </v>
      </c>
      <c r="H1069" s="121" t="str">
        <f t="shared" si="150"/>
        <v> </v>
      </c>
      <c r="I1069" s="120"/>
      <c r="J1069" s="121" t="str">
        <f>A1069</f>
        <v>      重点产业振兴和技术改造项目贷款贴息</v>
      </c>
      <c r="K1069" s="113" t="str">
        <f t="shared" si="151"/>
        <v>  </v>
      </c>
      <c r="N1069" s="122"/>
    </row>
    <row r="1070" ht="15" customHeight="1" spans="1:14">
      <c r="A1070" s="120" t="s">
        <v>971</v>
      </c>
      <c r="B1070" s="119"/>
      <c r="C1070" s="119"/>
      <c r="D1070" s="119"/>
      <c r="E1070" s="120"/>
      <c r="F1070" s="120">
        <f t="shared" si="149"/>
        <v>0</v>
      </c>
      <c r="G1070" s="120" t="str">
        <f t="shared" si="153"/>
        <v>    </v>
      </c>
      <c r="H1070" s="121" t="str">
        <f t="shared" si="150"/>
        <v> </v>
      </c>
      <c r="I1070" s="120"/>
      <c r="J1070" s="121" t="str">
        <f>A1070</f>
        <v>      其他资源勘探工业信息等支出</v>
      </c>
      <c r="K1070" s="113" t="str">
        <f t="shared" si="151"/>
        <v>  </v>
      </c>
      <c r="N1070" s="122"/>
    </row>
    <row r="1071" ht="15" customHeight="1" spans="1:14">
      <c r="A1071" s="120" t="s">
        <v>130</v>
      </c>
      <c r="B1071" s="119">
        <f>B1072+B1082+B1088</f>
        <v>212</v>
      </c>
      <c r="C1071" s="119">
        <f>B1071-D1071</f>
        <v>212</v>
      </c>
      <c r="D1071" s="119"/>
      <c r="E1071" s="120"/>
      <c r="F1071" s="120">
        <f t="shared" si="149"/>
        <v>0</v>
      </c>
      <c r="G1071" s="120" t="str">
        <f t="shared" si="153"/>
        <v>商业服务</v>
      </c>
      <c r="H1071" s="121" t="str">
        <f t="shared" si="150"/>
        <v>业</v>
      </c>
      <c r="I1071" s="120" t="str">
        <f>A1071</f>
        <v>商业服务业等支出</v>
      </c>
      <c r="J1071" s="121"/>
      <c r="K1071" s="113" t="str">
        <f t="shared" si="151"/>
        <v/>
      </c>
      <c r="N1071" s="122"/>
    </row>
    <row r="1072" ht="15" customHeight="1" spans="1:14">
      <c r="A1072" s="120" t="s">
        <v>972</v>
      </c>
      <c r="B1072" s="119">
        <f>SUM(B1073:B1081)</f>
        <v>212</v>
      </c>
      <c r="C1072" s="119">
        <f>B1072-D1072</f>
        <v>212</v>
      </c>
      <c r="D1072" s="119"/>
      <c r="E1072" s="120"/>
      <c r="F1072" s="120">
        <f t="shared" si="149"/>
        <v>0</v>
      </c>
      <c r="G1072" s="120" t="str">
        <f t="shared" si="153"/>
        <v>    </v>
      </c>
      <c r="H1072" s="121" t="str">
        <f t="shared" si="150"/>
        <v>商</v>
      </c>
      <c r="I1072" s="120" t="str">
        <f>A1072</f>
        <v>    商业流通事务</v>
      </c>
      <c r="J1072" s="121"/>
      <c r="K1072" s="113" t="str">
        <f t="shared" si="151"/>
        <v/>
      </c>
      <c r="N1072" s="122"/>
    </row>
    <row r="1073" ht="15" customHeight="1" spans="1:14">
      <c r="A1073" s="120" t="s">
        <v>187</v>
      </c>
      <c r="B1073" s="119"/>
      <c r="C1073" s="119"/>
      <c r="D1073" s="119"/>
      <c r="E1073" s="120"/>
      <c r="F1073" s="120">
        <f t="shared" si="149"/>
        <v>0</v>
      </c>
      <c r="G1073" s="120" t="str">
        <f t="shared" si="153"/>
        <v>    </v>
      </c>
      <c r="H1073" s="121" t="str">
        <f t="shared" si="150"/>
        <v> </v>
      </c>
      <c r="I1073" s="120"/>
      <c r="J1073" s="121" t="str">
        <f t="shared" ref="J1073:J1081" si="156">A1073</f>
        <v>      行政运行</v>
      </c>
      <c r="K1073" s="113" t="str">
        <f t="shared" si="151"/>
        <v>  </v>
      </c>
      <c r="N1073" s="122"/>
    </row>
    <row r="1074" ht="15" customHeight="1" spans="1:14">
      <c r="A1074" s="120" t="s">
        <v>188</v>
      </c>
      <c r="B1074" s="119"/>
      <c r="C1074" s="119"/>
      <c r="D1074" s="119"/>
      <c r="E1074" s="120"/>
      <c r="F1074" s="120">
        <f t="shared" si="149"/>
        <v>0</v>
      </c>
      <c r="G1074" s="120" t="str">
        <f t="shared" si="153"/>
        <v>    </v>
      </c>
      <c r="H1074" s="121" t="str">
        <f t="shared" si="150"/>
        <v> </v>
      </c>
      <c r="I1074" s="120"/>
      <c r="J1074" s="121" t="str">
        <f t="shared" si="156"/>
        <v>      一般行政管理事务</v>
      </c>
      <c r="K1074" s="113" t="str">
        <f t="shared" si="151"/>
        <v>  </v>
      </c>
      <c r="N1074" s="122"/>
    </row>
    <row r="1075" ht="15" customHeight="1" spans="1:14">
      <c r="A1075" s="120" t="s">
        <v>189</v>
      </c>
      <c r="B1075" s="119"/>
      <c r="C1075" s="119"/>
      <c r="D1075" s="119"/>
      <c r="E1075" s="120"/>
      <c r="F1075" s="120">
        <f t="shared" si="149"/>
        <v>0</v>
      </c>
      <c r="G1075" s="120" t="str">
        <f t="shared" si="153"/>
        <v>    </v>
      </c>
      <c r="H1075" s="121" t="str">
        <f t="shared" si="150"/>
        <v> </v>
      </c>
      <c r="I1075" s="120"/>
      <c r="J1075" s="121" t="str">
        <f t="shared" si="156"/>
        <v>      机关服务</v>
      </c>
      <c r="K1075" s="113" t="str">
        <f t="shared" si="151"/>
        <v>  </v>
      </c>
      <c r="N1075" s="122"/>
    </row>
    <row r="1076" ht="15" customHeight="1" spans="1:14">
      <c r="A1076" s="120" t="s">
        <v>973</v>
      </c>
      <c r="B1076" s="119"/>
      <c r="C1076" s="119"/>
      <c r="D1076" s="119"/>
      <c r="E1076" s="120"/>
      <c r="F1076" s="120">
        <f t="shared" si="149"/>
        <v>0</v>
      </c>
      <c r="G1076" s="120" t="str">
        <f t="shared" si="153"/>
        <v>    </v>
      </c>
      <c r="H1076" s="121" t="str">
        <f t="shared" si="150"/>
        <v> </v>
      </c>
      <c r="I1076" s="120"/>
      <c r="J1076" s="121" t="str">
        <f t="shared" si="156"/>
        <v>      食品流通安全补贴</v>
      </c>
      <c r="K1076" s="113" t="str">
        <f t="shared" si="151"/>
        <v>  </v>
      </c>
      <c r="N1076" s="122"/>
    </row>
    <row r="1077" ht="15" customHeight="1" spans="1:14">
      <c r="A1077" s="120" t="s">
        <v>974</v>
      </c>
      <c r="B1077" s="119"/>
      <c r="C1077" s="119"/>
      <c r="D1077" s="119"/>
      <c r="E1077" s="120"/>
      <c r="F1077" s="120">
        <f t="shared" si="149"/>
        <v>0</v>
      </c>
      <c r="G1077" s="120" t="str">
        <f t="shared" si="153"/>
        <v>    </v>
      </c>
      <c r="H1077" s="121" t="str">
        <f t="shared" si="150"/>
        <v> </v>
      </c>
      <c r="I1077" s="120"/>
      <c r="J1077" s="121" t="str">
        <f t="shared" si="156"/>
        <v>      市场监测及信息管理</v>
      </c>
      <c r="K1077" s="113" t="str">
        <f t="shared" si="151"/>
        <v>  </v>
      </c>
      <c r="N1077" s="122"/>
    </row>
    <row r="1078" ht="15" customHeight="1" spans="1:14">
      <c r="A1078" s="120" t="s">
        <v>975</v>
      </c>
      <c r="B1078" s="119"/>
      <c r="C1078" s="119"/>
      <c r="D1078" s="119"/>
      <c r="E1078" s="120"/>
      <c r="F1078" s="120">
        <f t="shared" si="149"/>
        <v>0</v>
      </c>
      <c r="G1078" s="120" t="str">
        <f t="shared" si="153"/>
        <v>    </v>
      </c>
      <c r="H1078" s="121" t="str">
        <f t="shared" si="150"/>
        <v> </v>
      </c>
      <c r="I1078" s="120"/>
      <c r="J1078" s="121" t="str">
        <f t="shared" si="156"/>
        <v>      民贸企业补贴</v>
      </c>
      <c r="K1078" s="113" t="str">
        <f t="shared" si="151"/>
        <v>  </v>
      </c>
      <c r="N1078" s="122"/>
    </row>
    <row r="1079" ht="15" customHeight="1" spans="1:14">
      <c r="A1079" s="120" t="s">
        <v>976</v>
      </c>
      <c r="B1079" s="119"/>
      <c r="C1079" s="119"/>
      <c r="D1079" s="119"/>
      <c r="E1079" s="120"/>
      <c r="F1079" s="120">
        <f t="shared" si="149"/>
        <v>0</v>
      </c>
      <c r="G1079" s="120" t="str">
        <f t="shared" si="153"/>
        <v>    </v>
      </c>
      <c r="H1079" s="121" t="str">
        <f t="shared" si="150"/>
        <v> </v>
      </c>
      <c r="I1079" s="120"/>
      <c r="J1079" s="121" t="str">
        <f t="shared" si="156"/>
        <v>      民贸民品贷款贴息</v>
      </c>
      <c r="K1079" s="113" t="str">
        <f t="shared" si="151"/>
        <v>  </v>
      </c>
      <c r="N1079" s="122"/>
    </row>
    <row r="1080" ht="15" customHeight="1" spans="1:14">
      <c r="A1080" s="120" t="s">
        <v>196</v>
      </c>
      <c r="B1080" s="119">
        <v>69</v>
      </c>
      <c r="C1080" s="119">
        <f>B1080-D1080</f>
        <v>69</v>
      </c>
      <c r="D1080" s="119"/>
      <c r="E1080" s="120"/>
      <c r="F1080" s="120">
        <f t="shared" si="149"/>
        <v>0</v>
      </c>
      <c r="G1080" s="120" t="str">
        <f t="shared" si="153"/>
        <v>    </v>
      </c>
      <c r="H1080" s="121" t="str">
        <f t="shared" si="150"/>
        <v> </v>
      </c>
      <c r="I1080" s="120"/>
      <c r="J1080" s="121" t="str">
        <f t="shared" si="156"/>
        <v>      事业运行</v>
      </c>
      <c r="K1080" s="113" t="str">
        <f t="shared" si="151"/>
        <v>  </v>
      </c>
      <c r="N1080" s="122"/>
    </row>
    <row r="1081" ht="15" customHeight="1" spans="1:14">
      <c r="A1081" s="120" t="s">
        <v>977</v>
      </c>
      <c r="B1081" s="119">
        <v>143</v>
      </c>
      <c r="C1081" s="119">
        <f>B1081-D1081</f>
        <v>143</v>
      </c>
      <c r="D1081" s="119"/>
      <c r="E1081" s="120"/>
      <c r="F1081" s="120">
        <f t="shared" si="149"/>
        <v>0</v>
      </c>
      <c r="G1081" s="120" t="str">
        <f t="shared" si="153"/>
        <v>    </v>
      </c>
      <c r="H1081" s="121" t="str">
        <f t="shared" si="150"/>
        <v> </v>
      </c>
      <c r="I1081" s="120"/>
      <c r="J1081" s="121" t="str">
        <f t="shared" si="156"/>
        <v>      其他商业流通事务支出</v>
      </c>
      <c r="K1081" s="113" t="str">
        <f t="shared" si="151"/>
        <v>  </v>
      </c>
      <c r="N1081" s="122"/>
    </row>
    <row r="1082" ht="15" customHeight="1" spans="1:14">
      <c r="A1082" s="120" t="s">
        <v>978</v>
      </c>
      <c r="B1082" s="119"/>
      <c r="C1082" s="119"/>
      <c r="D1082" s="119"/>
      <c r="E1082" s="120"/>
      <c r="F1082" s="120">
        <f t="shared" si="149"/>
        <v>0</v>
      </c>
      <c r="G1082" s="120" t="str">
        <f t="shared" si="153"/>
        <v>    </v>
      </c>
      <c r="H1082" s="121" t="str">
        <f t="shared" si="150"/>
        <v>涉</v>
      </c>
      <c r="I1082" s="120" t="str">
        <f>A1082</f>
        <v>    涉外发展服务支出</v>
      </c>
      <c r="J1082" s="121"/>
      <c r="K1082" s="113" t="str">
        <f t="shared" si="151"/>
        <v/>
      </c>
      <c r="N1082" s="122"/>
    </row>
    <row r="1083" ht="15" customHeight="1" spans="1:14">
      <c r="A1083" s="120" t="s">
        <v>187</v>
      </c>
      <c r="B1083" s="119"/>
      <c r="C1083" s="119"/>
      <c r="D1083" s="119"/>
      <c r="E1083" s="120"/>
      <c r="F1083" s="120">
        <f t="shared" si="149"/>
        <v>0</v>
      </c>
      <c r="G1083" s="120" t="str">
        <f t="shared" si="153"/>
        <v>    </v>
      </c>
      <c r="H1083" s="121" t="str">
        <f t="shared" si="150"/>
        <v> </v>
      </c>
      <c r="I1083" s="120"/>
      <c r="J1083" s="121" t="str">
        <f>A1083</f>
        <v>      行政运行</v>
      </c>
      <c r="K1083" s="113" t="str">
        <f t="shared" si="151"/>
        <v>  </v>
      </c>
      <c r="N1083" s="122"/>
    </row>
    <row r="1084" ht="15" customHeight="1" spans="1:14">
      <c r="A1084" s="120" t="s">
        <v>188</v>
      </c>
      <c r="B1084" s="119"/>
      <c r="C1084" s="119"/>
      <c r="D1084" s="119"/>
      <c r="E1084" s="120"/>
      <c r="F1084" s="120">
        <f t="shared" si="149"/>
        <v>0</v>
      </c>
      <c r="G1084" s="120" t="str">
        <f t="shared" si="153"/>
        <v>    </v>
      </c>
      <c r="H1084" s="121" t="str">
        <f t="shared" si="150"/>
        <v> </v>
      </c>
      <c r="I1084" s="120"/>
      <c r="J1084" s="121" t="str">
        <f>A1084</f>
        <v>      一般行政管理事务</v>
      </c>
      <c r="K1084" s="113" t="str">
        <f t="shared" si="151"/>
        <v>  </v>
      </c>
      <c r="N1084" s="122"/>
    </row>
    <row r="1085" ht="15" customHeight="1" spans="1:14">
      <c r="A1085" s="120" t="s">
        <v>189</v>
      </c>
      <c r="B1085" s="119"/>
      <c r="C1085" s="119"/>
      <c r="D1085" s="119"/>
      <c r="E1085" s="120"/>
      <c r="F1085" s="120">
        <f t="shared" si="149"/>
        <v>0</v>
      </c>
      <c r="G1085" s="120" t="str">
        <f t="shared" si="153"/>
        <v>    </v>
      </c>
      <c r="H1085" s="121" t="str">
        <f t="shared" si="150"/>
        <v> </v>
      </c>
      <c r="I1085" s="120"/>
      <c r="J1085" s="121" t="str">
        <f>A1085</f>
        <v>      机关服务</v>
      </c>
      <c r="K1085" s="113" t="str">
        <f t="shared" si="151"/>
        <v>  </v>
      </c>
      <c r="N1085" s="122"/>
    </row>
    <row r="1086" ht="15" customHeight="1" spans="1:14">
      <c r="A1086" s="120" t="s">
        <v>979</v>
      </c>
      <c r="B1086" s="119"/>
      <c r="C1086" s="119"/>
      <c r="D1086" s="119"/>
      <c r="E1086" s="120"/>
      <c r="F1086" s="120">
        <f t="shared" si="149"/>
        <v>0</v>
      </c>
      <c r="G1086" s="120" t="str">
        <f t="shared" si="153"/>
        <v>    </v>
      </c>
      <c r="H1086" s="121" t="str">
        <f t="shared" si="150"/>
        <v> </v>
      </c>
      <c r="I1086" s="120"/>
      <c r="J1086" s="121" t="str">
        <f>A1086</f>
        <v>      外商投资环境建设补助资金</v>
      </c>
      <c r="K1086" s="113" t="str">
        <f t="shared" si="151"/>
        <v>  </v>
      </c>
      <c r="N1086" s="122"/>
    </row>
    <row r="1087" ht="15" customHeight="1" spans="1:14">
      <c r="A1087" s="120" t="s">
        <v>980</v>
      </c>
      <c r="B1087" s="119"/>
      <c r="C1087" s="119"/>
      <c r="D1087" s="119"/>
      <c r="E1087" s="120"/>
      <c r="F1087" s="120">
        <f t="shared" si="149"/>
        <v>0</v>
      </c>
      <c r="G1087" s="120" t="str">
        <f t="shared" si="153"/>
        <v>    </v>
      </c>
      <c r="H1087" s="121" t="str">
        <f t="shared" si="150"/>
        <v> </v>
      </c>
      <c r="I1087" s="120"/>
      <c r="J1087" s="121" t="str">
        <f>A1087</f>
        <v>      其他涉外发展服务支出</v>
      </c>
      <c r="K1087" s="113" t="str">
        <f t="shared" si="151"/>
        <v>  </v>
      </c>
      <c r="N1087" s="122"/>
    </row>
    <row r="1088" ht="15" customHeight="1" spans="1:14">
      <c r="A1088" s="120" t="s">
        <v>981</v>
      </c>
      <c r="B1088" s="119"/>
      <c r="C1088" s="119"/>
      <c r="D1088" s="119"/>
      <c r="E1088" s="120"/>
      <c r="F1088" s="120">
        <f t="shared" si="149"/>
        <v>0</v>
      </c>
      <c r="G1088" s="120" t="str">
        <f t="shared" si="153"/>
        <v>    </v>
      </c>
      <c r="H1088" s="121" t="str">
        <f t="shared" si="150"/>
        <v>其</v>
      </c>
      <c r="I1088" s="120" t="str">
        <f>A1088</f>
        <v>    其他商业服务业等支出</v>
      </c>
      <c r="J1088" s="121"/>
      <c r="K1088" s="113" t="str">
        <f t="shared" si="151"/>
        <v/>
      </c>
      <c r="N1088" s="122"/>
    </row>
    <row r="1089" ht="15" customHeight="1" spans="1:14">
      <c r="A1089" s="120" t="s">
        <v>982</v>
      </c>
      <c r="B1089" s="119"/>
      <c r="C1089" s="119"/>
      <c r="D1089" s="119"/>
      <c r="E1089" s="120"/>
      <c r="F1089" s="120">
        <f t="shared" si="149"/>
        <v>0</v>
      </c>
      <c r="G1089" s="120" t="str">
        <f t="shared" si="153"/>
        <v>    </v>
      </c>
      <c r="H1089" s="121" t="str">
        <f t="shared" si="150"/>
        <v> </v>
      </c>
      <c r="I1089" s="120"/>
      <c r="J1089" s="121" t="str">
        <f>A1089</f>
        <v>      服务业基础设施建设</v>
      </c>
      <c r="K1089" s="113" t="str">
        <f t="shared" si="151"/>
        <v>  </v>
      </c>
      <c r="N1089" s="122"/>
    </row>
    <row r="1090" ht="15" customHeight="1" spans="1:14">
      <c r="A1090" s="120" t="s">
        <v>983</v>
      </c>
      <c r="B1090" s="119"/>
      <c r="C1090" s="119"/>
      <c r="D1090" s="119"/>
      <c r="E1090" s="120"/>
      <c r="F1090" s="120">
        <f t="shared" si="149"/>
        <v>0</v>
      </c>
      <c r="G1090" s="120" t="str">
        <f t="shared" si="153"/>
        <v>    </v>
      </c>
      <c r="H1090" s="121" t="str">
        <f t="shared" si="150"/>
        <v> </v>
      </c>
      <c r="I1090" s="120"/>
      <c r="J1090" s="121" t="str">
        <f>A1090</f>
        <v>      其他商业服务业等支出</v>
      </c>
      <c r="K1090" s="113" t="str">
        <f t="shared" si="151"/>
        <v>  </v>
      </c>
      <c r="N1090" s="122"/>
    </row>
    <row r="1091" ht="15" customHeight="1" spans="1:14">
      <c r="A1091" s="120" t="s">
        <v>131</v>
      </c>
      <c r="B1091" s="119"/>
      <c r="C1091" s="119"/>
      <c r="D1091" s="119"/>
      <c r="E1091" s="120"/>
      <c r="F1091" s="120">
        <f t="shared" si="149"/>
        <v>0</v>
      </c>
      <c r="G1091" s="120" t="str">
        <f t="shared" si="153"/>
        <v>金融支出</v>
      </c>
      <c r="H1091" s="121" t="str">
        <f t="shared" si="150"/>
        <v/>
      </c>
      <c r="I1091" s="120"/>
      <c r="J1091" s="121" t="str">
        <f>A1091</f>
        <v>金融支出</v>
      </c>
      <c r="K1091" s="113" t="str">
        <f t="shared" si="151"/>
        <v>金融</v>
      </c>
      <c r="N1091" s="122"/>
    </row>
    <row r="1092" ht="15" customHeight="1" spans="1:14">
      <c r="A1092" s="120" t="s">
        <v>984</v>
      </c>
      <c r="B1092" s="119"/>
      <c r="C1092" s="119"/>
      <c r="D1092" s="119"/>
      <c r="E1092" s="120"/>
      <c r="F1092" s="120">
        <f t="shared" si="149"/>
        <v>0</v>
      </c>
      <c r="G1092" s="120" t="str">
        <f t="shared" si="153"/>
        <v>    </v>
      </c>
      <c r="H1092" s="121" t="str">
        <f t="shared" si="150"/>
        <v>金</v>
      </c>
      <c r="I1092" s="120" t="str">
        <f>A1092</f>
        <v>    金融部门行政支出</v>
      </c>
      <c r="J1092" s="121"/>
      <c r="K1092" s="113" t="str">
        <f t="shared" si="151"/>
        <v/>
      </c>
      <c r="N1092" s="122"/>
    </row>
    <row r="1093" ht="15" customHeight="1" spans="1:14">
      <c r="A1093" s="120" t="s">
        <v>187</v>
      </c>
      <c r="B1093" s="119"/>
      <c r="C1093" s="119"/>
      <c r="D1093" s="119"/>
      <c r="E1093" s="120"/>
      <c r="F1093" s="120">
        <f t="shared" si="149"/>
        <v>0</v>
      </c>
      <c r="G1093" s="120" t="str">
        <f t="shared" si="153"/>
        <v>    </v>
      </c>
      <c r="H1093" s="121" t="str">
        <f t="shared" si="150"/>
        <v> </v>
      </c>
      <c r="I1093" s="120"/>
      <c r="J1093" s="121" t="str">
        <f t="shared" ref="J1093:J1098" si="157">A1093</f>
        <v>      行政运行</v>
      </c>
      <c r="K1093" s="113" t="str">
        <f t="shared" si="151"/>
        <v>  </v>
      </c>
      <c r="N1093" s="122"/>
    </row>
    <row r="1094" ht="15" customHeight="1" spans="1:14">
      <c r="A1094" s="120" t="s">
        <v>188</v>
      </c>
      <c r="B1094" s="119"/>
      <c r="C1094" s="119"/>
      <c r="D1094" s="119"/>
      <c r="E1094" s="120"/>
      <c r="F1094" s="120">
        <f t="shared" si="149"/>
        <v>0</v>
      </c>
      <c r="G1094" s="120" t="str">
        <f t="shared" si="153"/>
        <v>    </v>
      </c>
      <c r="H1094" s="121" t="str">
        <f t="shared" si="150"/>
        <v> </v>
      </c>
      <c r="I1094" s="120"/>
      <c r="J1094" s="121" t="str">
        <f t="shared" si="157"/>
        <v>      一般行政管理事务</v>
      </c>
      <c r="K1094" s="113" t="str">
        <f t="shared" si="151"/>
        <v>  </v>
      </c>
      <c r="N1094" s="122"/>
    </row>
    <row r="1095" ht="15" customHeight="1" spans="1:14">
      <c r="A1095" s="120" t="s">
        <v>189</v>
      </c>
      <c r="B1095" s="119"/>
      <c r="C1095" s="119"/>
      <c r="D1095" s="119"/>
      <c r="E1095" s="120"/>
      <c r="F1095" s="120">
        <f t="shared" ref="F1095:F1158" si="158">B1095-C1095</f>
        <v>0</v>
      </c>
      <c r="G1095" s="120" t="str">
        <f t="shared" si="153"/>
        <v>    </v>
      </c>
      <c r="H1095" s="121" t="str">
        <f t="shared" si="150"/>
        <v> </v>
      </c>
      <c r="I1095" s="120"/>
      <c r="J1095" s="121" t="str">
        <f t="shared" si="157"/>
        <v>      机关服务</v>
      </c>
      <c r="K1095" s="113" t="str">
        <f t="shared" si="151"/>
        <v>  </v>
      </c>
      <c r="N1095" s="122"/>
    </row>
    <row r="1096" ht="15" customHeight="1" spans="1:14">
      <c r="A1096" s="120" t="s">
        <v>985</v>
      </c>
      <c r="B1096" s="119"/>
      <c r="C1096" s="119"/>
      <c r="D1096" s="119"/>
      <c r="E1096" s="120"/>
      <c r="F1096" s="120">
        <f t="shared" si="158"/>
        <v>0</v>
      </c>
      <c r="G1096" s="120" t="str">
        <f t="shared" si="153"/>
        <v>    </v>
      </c>
      <c r="H1096" s="121" t="str">
        <f t="shared" si="150"/>
        <v> </v>
      </c>
      <c r="I1096" s="120"/>
      <c r="J1096" s="121" t="str">
        <f t="shared" si="157"/>
        <v>      安全防卫</v>
      </c>
      <c r="K1096" s="113" t="str">
        <f t="shared" si="151"/>
        <v>  </v>
      </c>
      <c r="N1096" s="122"/>
    </row>
    <row r="1097" ht="15" customHeight="1" spans="1:14">
      <c r="A1097" s="120" t="s">
        <v>196</v>
      </c>
      <c r="B1097" s="119"/>
      <c r="C1097" s="119"/>
      <c r="D1097" s="119"/>
      <c r="E1097" s="120"/>
      <c r="F1097" s="120">
        <f t="shared" si="158"/>
        <v>0</v>
      </c>
      <c r="G1097" s="120" t="str">
        <f t="shared" si="153"/>
        <v>    </v>
      </c>
      <c r="H1097" s="121" t="str">
        <f t="shared" si="150"/>
        <v> </v>
      </c>
      <c r="I1097" s="120"/>
      <c r="J1097" s="121" t="str">
        <f t="shared" si="157"/>
        <v>      事业运行</v>
      </c>
      <c r="K1097" s="113" t="str">
        <f t="shared" si="151"/>
        <v>  </v>
      </c>
      <c r="N1097" s="122"/>
    </row>
    <row r="1098" ht="15" customHeight="1" spans="1:14">
      <c r="A1098" s="120" t="s">
        <v>986</v>
      </c>
      <c r="B1098" s="119"/>
      <c r="C1098" s="119"/>
      <c r="D1098" s="119"/>
      <c r="E1098" s="120"/>
      <c r="F1098" s="120">
        <f t="shared" si="158"/>
        <v>0</v>
      </c>
      <c r="G1098" s="120" t="str">
        <f t="shared" si="153"/>
        <v>    </v>
      </c>
      <c r="H1098" s="121" t="str">
        <f t="shared" si="150"/>
        <v> </v>
      </c>
      <c r="I1098" s="120"/>
      <c r="J1098" s="121" t="str">
        <f t="shared" si="157"/>
        <v>      金融部门其他行政支出</v>
      </c>
      <c r="K1098" s="113" t="str">
        <f t="shared" si="151"/>
        <v>  </v>
      </c>
      <c r="N1098" s="122"/>
    </row>
    <row r="1099" ht="15" customHeight="1" spans="1:14">
      <c r="A1099" s="120" t="s">
        <v>987</v>
      </c>
      <c r="B1099" s="119"/>
      <c r="C1099" s="119"/>
      <c r="D1099" s="119"/>
      <c r="E1099" s="120"/>
      <c r="F1099" s="120">
        <f t="shared" si="158"/>
        <v>0</v>
      </c>
      <c r="G1099" s="120" t="str">
        <f t="shared" si="153"/>
        <v>    </v>
      </c>
      <c r="H1099" s="121" t="str">
        <f t="shared" si="150"/>
        <v>金</v>
      </c>
      <c r="I1099" s="120" t="str">
        <f>A1099</f>
        <v>    金融部门监管支出</v>
      </c>
      <c r="J1099" s="121"/>
      <c r="K1099" s="113" t="str">
        <f t="shared" si="151"/>
        <v/>
      </c>
      <c r="N1099" s="122"/>
    </row>
    <row r="1100" ht="15" customHeight="1" spans="1:14">
      <c r="A1100" s="120" t="s">
        <v>988</v>
      </c>
      <c r="B1100" s="119"/>
      <c r="C1100" s="119"/>
      <c r="D1100" s="119"/>
      <c r="E1100" s="120"/>
      <c r="F1100" s="120">
        <f t="shared" si="158"/>
        <v>0</v>
      </c>
      <c r="G1100" s="120" t="str">
        <f t="shared" si="153"/>
        <v>    </v>
      </c>
      <c r="H1100" s="121" t="str">
        <f t="shared" si="150"/>
        <v> </v>
      </c>
      <c r="I1100" s="120"/>
      <c r="J1100" s="121" t="str">
        <f t="shared" ref="J1100:J1108" si="159">A1100</f>
        <v>      货币发行</v>
      </c>
      <c r="K1100" s="113" t="str">
        <f t="shared" si="151"/>
        <v>  </v>
      </c>
      <c r="N1100" s="122"/>
    </row>
    <row r="1101" ht="15" customHeight="1" spans="1:14">
      <c r="A1101" s="120" t="s">
        <v>989</v>
      </c>
      <c r="B1101" s="119"/>
      <c r="C1101" s="119"/>
      <c r="D1101" s="119"/>
      <c r="E1101" s="120"/>
      <c r="F1101" s="120">
        <f t="shared" si="158"/>
        <v>0</v>
      </c>
      <c r="G1101" s="120" t="str">
        <f t="shared" si="153"/>
        <v>    </v>
      </c>
      <c r="H1101" s="121" t="str">
        <f t="shared" si="150"/>
        <v> </v>
      </c>
      <c r="I1101" s="120"/>
      <c r="J1101" s="121" t="str">
        <f t="shared" si="159"/>
        <v>      金融服务</v>
      </c>
      <c r="K1101" s="113" t="str">
        <f t="shared" si="151"/>
        <v>  </v>
      </c>
      <c r="N1101" s="122"/>
    </row>
    <row r="1102" ht="15" customHeight="1" spans="1:14">
      <c r="A1102" s="120" t="s">
        <v>990</v>
      </c>
      <c r="B1102" s="119"/>
      <c r="C1102" s="119"/>
      <c r="D1102" s="119"/>
      <c r="E1102" s="120"/>
      <c r="F1102" s="120">
        <f t="shared" si="158"/>
        <v>0</v>
      </c>
      <c r="G1102" s="120" t="str">
        <f t="shared" si="153"/>
        <v>    </v>
      </c>
      <c r="H1102" s="121" t="str">
        <f t="shared" ref="H1102:H1165" si="160">MID(A1102,5,1)</f>
        <v> </v>
      </c>
      <c r="I1102" s="120"/>
      <c r="J1102" s="121" t="str">
        <f t="shared" si="159"/>
        <v>      反假币</v>
      </c>
      <c r="K1102" s="113" t="str">
        <f t="shared" ref="K1102:K1165" si="161">LEFT(J1102,2)</f>
        <v>  </v>
      </c>
      <c r="N1102" s="122"/>
    </row>
    <row r="1103" ht="15" customHeight="1" spans="1:14">
      <c r="A1103" s="120" t="s">
        <v>991</v>
      </c>
      <c r="B1103" s="119"/>
      <c r="C1103" s="119"/>
      <c r="D1103" s="119"/>
      <c r="E1103" s="120"/>
      <c r="F1103" s="120">
        <f t="shared" si="158"/>
        <v>0</v>
      </c>
      <c r="G1103" s="120" t="str">
        <f t="shared" si="153"/>
        <v>    </v>
      </c>
      <c r="H1103" s="121" t="str">
        <f t="shared" si="160"/>
        <v> </v>
      </c>
      <c r="I1103" s="120"/>
      <c r="J1103" s="121" t="str">
        <f t="shared" si="159"/>
        <v>      重点金融机构监管</v>
      </c>
      <c r="K1103" s="113" t="str">
        <f t="shared" si="161"/>
        <v>  </v>
      </c>
      <c r="N1103" s="122"/>
    </row>
    <row r="1104" ht="15" customHeight="1" spans="1:14">
      <c r="A1104" s="120" t="s">
        <v>992</v>
      </c>
      <c r="B1104" s="119"/>
      <c r="C1104" s="119"/>
      <c r="D1104" s="119"/>
      <c r="E1104" s="120"/>
      <c r="F1104" s="120">
        <f t="shared" si="158"/>
        <v>0</v>
      </c>
      <c r="G1104" s="120" t="str">
        <f t="shared" si="153"/>
        <v>    </v>
      </c>
      <c r="H1104" s="121" t="str">
        <f t="shared" si="160"/>
        <v> </v>
      </c>
      <c r="I1104" s="120"/>
      <c r="J1104" s="121" t="str">
        <f t="shared" si="159"/>
        <v>      金融稽查与案件处理</v>
      </c>
      <c r="K1104" s="113" t="str">
        <f t="shared" si="161"/>
        <v>  </v>
      </c>
      <c r="N1104" s="122"/>
    </row>
    <row r="1105" ht="15" customHeight="1" spans="1:14">
      <c r="A1105" s="120" t="s">
        <v>993</v>
      </c>
      <c r="B1105" s="119"/>
      <c r="C1105" s="119"/>
      <c r="D1105" s="119"/>
      <c r="E1105" s="120"/>
      <c r="F1105" s="120">
        <f t="shared" si="158"/>
        <v>0</v>
      </c>
      <c r="G1105" s="120" t="str">
        <f t="shared" si="153"/>
        <v>    </v>
      </c>
      <c r="H1105" s="121" t="str">
        <f t="shared" si="160"/>
        <v> </v>
      </c>
      <c r="I1105" s="120"/>
      <c r="J1105" s="121" t="str">
        <f t="shared" si="159"/>
        <v>      金融行业电子化建设</v>
      </c>
      <c r="K1105" s="113" t="str">
        <f t="shared" si="161"/>
        <v>  </v>
      </c>
      <c r="N1105" s="122"/>
    </row>
    <row r="1106" ht="15" customHeight="1" spans="1:14">
      <c r="A1106" s="120" t="s">
        <v>994</v>
      </c>
      <c r="B1106" s="119"/>
      <c r="C1106" s="119"/>
      <c r="D1106" s="119"/>
      <c r="E1106" s="120"/>
      <c r="F1106" s="120">
        <f t="shared" si="158"/>
        <v>0</v>
      </c>
      <c r="G1106" s="120" t="str">
        <f t="shared" si="153"/>
        <v>    </v>
      </c>
      <c r="H1106" s="121" t="str">
        <f t="shared" si="160"/>
        <v> </v>
      </c>
      <c r="I1106" s="120"/>
      <c r="J1106" s="121" t="str">
        <f t="shared" si="159"/>
        <v>      从业人员资格考试</v>
      </c>
      <c r="K1106" s="113" t="str">
        <f t="shared" si="161"/>
        <v>  </v>
      </c>
      <c r="N1106" s="122"/>
    </row>
    <row r="1107" ht="15" customHeight="1" spans="1:14">
      <c r="A1107" s="120" t="s">
        <v>995</v>
      </c>
      <c r="B1107" s="119"/>
      <c r="C1107" s="119"/>
      <c r="D1107" s="119"/>
      <c r="E1107" s="120"/>
      <c r="F1107" s="120">
        <f t="shared" si="158"/>
        <v>0</v>
      </c>
      <c r="G1107" s="120" t="str">
        <f t="shared" si="153"/>
        <v>    </v>
      </c>
      <c r="H1107" s="121" t="str">
        <f t="shared" si="160"/>
        <v> </v>
      </c>
      <c r="I1107" s="120"/>
      <c r="J1107" s="121" t="str">
        <f t="shared" si="159"/>
        <v>      反洗钱</v>
      </c>
      <c r="K1107" s="113" t="str">
        <f t="shared" si="161"/>
        <v>  </v>
      </c>
      <c r="N1107" s="122"/>
    </row>
    <row r="1108" ht="15" customHeight="1" spans="1:14">
      <c r="A1108" s="120" t="s">
        <v>996</v>
      </c>
      <c r="B1108" s="119"/>
      <c r="C1108" s="119"/>
      <c r="D1108" s="119"/>
      <c r="E1108" s="120"/>
      <c r="F1108" s="120">
        <f t="shared" si="158"/>
        <v>0</v>
      </c>
      <c r="G1108" s="120" t="str">
        <f t="shared" ref="G1108:G1171" si="162">LEFT(A1108,4)</f>
        <v>    </v>
      </c>
      <c r="H1108" s="121" t="str">
        <f t="shared" si="160"/>
        <v> </v>
      </c>
      <c r="I1108" s="120"/>
      <c r="J1108" s="121" t="str">
        <f t="shared" si="159"/>
        <v>      金融部门其他监管支出</v>
      </c>
      <c r="K1108" s="113" t="str">
        <f t="shared" si="161"/>
        <v>  </v>
      </c>
      <c r="N1108" s="122"/>
    </row>
    <row r="1109" ht="15" customHeight="1" spans="1:14">
      <c r="A1109" s="120" t="s">
        <v>997</v>
      </c>
      <c r="B1109" s="119"/>
      <c r="C1109" s="119"/>
      <c r="D1109" s="119"/>
      <c r="E1109" s="120"/>
      <c r="F1109" s="120">
        <f t="shared" si="158"/>
        <v>0</v>
      </c>
      <c r="G1109" s="120" t="str">
        <f t="shared" si="162"/>
        <v>    </v>
      </c>
      <c r="H1109" s="121" t="str">
        <f t="shared" si="160"/>
        <v>金</v>
      </c>
      <c r="I1109" s="120" t="str">
        <f>A1109</f>
        <v>    金融发展支出</v>
      </c>
      <c r="J1109" s="121"/>
      <c r="K1109" s="113" t="str">
        <f t="shared" si="161"/>
        <v/>
      </c>
      <c r="N1109" s="122"/>
    </row>
    <row r="1110" ht="15" customHeight="1" spans="1:14">
      <c r="A1110" s="120" t="s">
        <v>998</v>
      </c>
      <c r="B1110" s="119"/>
      <c r="C1110" s="119"/>
      <c r="D1110" s="119"/>
      <c r="E1110" s="120"/>
      <c r="F1110" s="120">
        <f t="shared" si="158"/>
        <v>0</v>
      </c>
      <c r="G1110" s="120" t="str">
        <f t="shared" si="162"/>
        <v>    </v>
      </c>
      <c r="H1110" s="121" t="str">
        <f t="shared" si="160"/>
        <v> </v>
      </c>
      <c r="I1110" s="120"/>
      <c r="J1110" s="121" t="str">
        <f>A1110</f>
        <v>      政策性银行亏损补贴</v>
      </c>
      <c r="K1110" s="113" t="str">
        <f t="shared" si="161"/>
        <v>  </v>
      </c>
      <c r="N1110" s="122"/>
    </row>
    <row r="1111" ht="15" customHeight="1" spans="1:14">
      <c r="A1111" s="120" t="s">
        <v>999</v>
      </c>
      <c r="B1111" s="119"/>
      <c r="C1111" s="119"/>
      <c r="D1111" s="119"/>
      <c r="E1111" s="120"/>
      <c r="F1111" s="120">
        <f t="shared" si="158"/>
        <v>0</v>
      </c>
      <c r="G1111" s="120" t="str">
        <f t="shared" si="162"/>
        <v>    </v>
      </c>
      <c r="H1111" s="121" t="str">
        <f t="shared" si="160"/>
        <v> </v>
      </c>
      <c r="I1111" s="120"/>
      <c r="J1111" s="121" t="str">
        <f>A1111</f>
        <v>      利息费用补贴支出</v>
      </c>
      <c r="K1111" s="113" t="str">
        <f t="shared" si="161"/>
        <v>  </v>
      </c>
      <c r="N1111" s="122"/>
    </row>
    <row r="1112" ht="15" customHeight="1" spans="1:14">
      <c r="A1112" s="120" t="s">
        <v>1000</v>
      </c>
      <c r="B1112" s="119"/>
      <c r="C1112" s="119"/>
      <c r="D1112" s="119"/>
      <c r="E1112" s="120"/>
      <c r="F1112" s="120">
        <f t="shared" si="158"/>
        <v>0</v>
      </c>
      <c r="G1112" s="120" t="str">
        <f t="shared" si="162"/>
        <v>    </v>
      </c>
      <c r="H1112" s="121" t="str">
        <f t="shared" si="160"/>
        <v> </v>
      </c>
      <c r="I1112" s="120"/>
      <c r="J1112" s="121" t="str">
        <f>A1112</f>
        <v>      补充资本金</v>
      </c>
      <c r="K1112" s="113" t="str">
        <f t="shared" si="161"/>
        <v>  </v>
      </c>
      <c r="N1112" s="122"/>
    </row>
    <row r="1113" ht="15" customHeight="1" spans="1:14">
      <c r="A1113" s="120" t="s">
        <v>1001</v>
      </c>
      <c r="B1113" s="119"/>
      <c r="C1113" s="119"/>
      <c r="D1113" s="119"/>
      <c r="E1113" s="120"/>
      <c r="F1113" s="120">
        <f t="shared" si="158"/>
        <v>0</v>
      </c>
      <c r="G1113" s="120" t="str">
        <f t="shared" si="162"/>
        <v>    </v>
      </c>
      <c r="H1113" s="121" t="str">
        <f t="shared" si="160"/>
        <v> </v>
      </c>
      <c r="I1113" s="120"/>
      <c r="J1113" s="121" t="str">
        <f>A1113</f>
        <v>      风险基金补助</v>
      </c>
      <c r="K1113" s="113" t="str">
        <f t="shared" si="161"/>
        <v>  </v>
      </c>
      <c r="N1113" s="122"/>
    </row>
    <row r="1114" ht="15" customHeight="1" spans="1:14">
      <c r="A1114" s="120" t="s">
        <v>1002</v>
      </c>
      <c r="B1114" s="119"/>
      <c r="C1114" s="119"/>
      <c r="D1114" s="119"/>
      <c r="E1114" s="120"/>
      <c r="F1114" s="120">
        <f t="shared" si="158"/>
        <v>0</v>
      </c>
      <c r="G1114" s="120" t="str">
        <f t="shared" si="162"/>
        <v>    </v>
      </c>
      <c r="H1114" s="121" t="str">
        <f t="shared" si="160"/>
        <v> </v>
      </c>
      <c r="I1114" s="120"/>
      <c r="J1114" s="121" t="str">
        <f>A1114</f>
        <v>      其他金融发展支出</v>
      </c>
      <c r="K1114" s="113" t="str">
        <f t="shared" si="161"/>
        <v>  </v>
      </c>
      <c r="N1114" s="122"/>
    </row>
    <row r="1115" ht="15" customHeight="1" spans="1:14">
      <c r="A1115" s="120" t="s">
        <v>1003</v>
      </c>
      <c r="B1115" s="119"/>
      <c r="C1115" s="119"/>
      <c r="D1115" s="119"/>
      <c r="E1115" s="120"/>
      <c r="F1115" s="120">
        <f t="shared" si="158"/>
        <v>0</v>
      </c>
      <c r="G1115" s="120" t="str">
        <f t="shared" si="162"/>
        <v>    </v>
      </c>
      <c r="H1115" s="121" t="str">
        <f t="shared" si="160"/>
        <v>金</v>
      </c>
      <c r="I1115" s="120" t="str">
        <f>A1115</f>
        <v>    金融调控支出</v>
      </c>
      <c r="J1115" s="121"/>
      <c r="K1115" s="113" t="str">
        <f t="shared" si="161"/>
        <v/>
      </c>
      <c r="N1115" s="122"/>
    </row>
    <row r="1116" ht="15" customHeight="1" spans="1:14">
      <c r="A1116" s="120" t="s">
        <v>1004</v>
      </c>
      <c r="B1116" s="119"/>
      <c r="C1116" s="119"/>
      <c r="D1116" s="119"/>
      <c r="E1116" s="120"/>
      <c r="F1116" s="120">
        <f t="shared" si="158"/>
        <v>0</v>
      </c>
      <c r="G1116" s="120" t="str">
        <f t="shared" si="162"/>
        <v>    </v>
      </c>
      <c r="H1116" s="121" t="str">
        <f t="shared" si="160"/>
        <v> </v>
      </c>
      <c r="I1116" s="120"/>
      <c r="J1116" s="121" t="str">
        <f>A1116</f>
        <v>      中央银行亏损补贴</v>
      </c>
      <c r="K1116" s="113" t="str">
        <f t="shared" si="161"/>
        <v>  </v>
      </c>
      <c r="N1116" s="122"/>
    </row>
    <row r="1117" ht="15" customHeight="1" spans="1:14">
      <c r="A1117" s="120" t="s">
        <v>1005</v>
      </c>
      <c r="B1117" s="119"/>
      <c r="C1117" s="119"/>
      <c r="D1117" s="119"/>
      <c r="E1117" s="120"/>
      <c r="F1117" s="120">
        <f t="shared" si="158"/>
        <v>0</v>
      </c>
      <c r="G1117" s="120" t="str">
        <f t="shared" si="162"/>
        <v>    </v>
      </c>
      <c r="H1117" s="121" t="str">
        <f t="shared" si="160"/>
        <v> </v>
      </c>
      <c r="I1117" s="120"/>
      <c r="J1117" s="121" t="str">
        <f>A1117</f>
        <v>      其他金融调控支出</v>
      </c>
      <c r="K1117" s="113" t="str">
        <f t="shared" si="161"/>
        <v>  </v>
      </c>
      <c r="N1117" s="122"/>
    </row>
    <row r="1118" ht="15" customHeight="1" spans="1:14">
      <c r="A1118" s="120" t="s">
        <v>1006</v>
      </c>
      <c r="B1118" s="119"/>
      <c r="C1118" s="119"/>
      <c r="D1118" s="119"/>
      <c r="E1118" s="120"/>
      <c r="F1118" s="120">
        <f t="shared" si="158"/>
        <v>0</v>
      </c>
      <c r="G1118" s="120" t="str">
        <f t="shared" si="162"/>
        <v>    </v>
      </c>
      <c r="H1118" s="121" t="str">
        <f t="shared" si="160"/>
        <v>其</v>
      </c>
      <c r="I1118" s="120" t="str">
        <f>A1118</f>
        <v>    其他金融支出</v>
      </c>
      <c r="J1118" s="121"/>
      <c r="K1118" s="113" t="str">
        <f t="shared" si="161"/>
        <v/>
      </c>
      <c r="N1118" s="122"/>
    </row>
    <row r="1119" ht="15" customHeight="1" spans="1:14">
      <c r="A1119" s="120" t="s">
        <v>1007</v>
      </c>
      <c r="B1119" s="119"/>
      <c r="C1119" s="119"/>
      <c r="D1119" s="119"/>
      <c r="E1119" s="120"/>
      <c r="F1119" s="120">
        <f t="shared" si="158"/>
        <v>0</v>
      </c>
      <c r="G1119" s="120" t="str">
        <f t="shared" si="162"/>
        <v>    </v>
      </c>
      <c r="H1119" s="121" t="str">
        <f t="shared" si="160"/>
        <v> </v>
      </c>
      <c r="I1119" s="120"/>
      <c r="J1119" s="121" t="str">
        <f>A1119</f>
        <v>      重点企业贷款贴息</v>
      </c>
      <c r="K1119" s="113" t="str">
        <f t="shared" si="161"/>
        <v>  </v>
      </c>
      <c r="N1119" s="122"/>
    </row>
    <row r="1120" ht="15" customHeight="1" spans="1:14">
      <c r="A1120" s="120" t="s">
        <v>1008</v>
      </c>
      <c r="B1120" s="119"/>
      <c r="C1120" s="119"/>
      <c r="D1120" s="119"/>
      <c r="E1120" s="120"/>
      <c r="F1120" s="120">
        <f t="shared" si="158"/>
        <v>0</v>
      </c>
      <c r="G1120" s="120" t="str">
        <f t="shared" si="162"/>
        <v>    </v>
      </c>
      <c r="H1120" s="121" t="str">
        <f t="shared" si="160"/>
        <v> </v>
      </c>
      <c r="I1120" s="120"/>
      <c r="J1120" s="121" t="str">
        <f>A1120</f>
        <v>      其他金融支出</v>
      </c>
      <c r="K1120" s="113" t="str">
        <f t="shared" si="161"/>
        <v>  </v>
      </c>
      <c r="N1120" s="122"/>
    </row>
    <row r="1121" ht="15" customHeight="1" spans="1:14">
      <c r="A1121" s="120" t="s">
        <v>1009</v>
      </c>
      <c r="B1121" s="119"/>
      <c r="C1121" s="119"/>
      <c r="D1121" s="119"/>
      <c r="E1121" s="120"/>
      <c r="F1121" s="120">
        <f t="shared" si="158"/>
        <v>0</v>
      </c>
      <c r="G1121" s="120" t="str">
        <f t="shared" si="162"/>
        <v>援助其他</v>
      </c>
      <c r="H1121" s="121" t="str">
        <f t="shared" si="160"/>
        <v>地</v>
      </c>
      <c r="I1121" s="120" t="str">
        <f t="shared" ref="I1121:I1132" si="163">A1121</f>
        <v>援助其他地区支出</v>
      </c>
      <c r="J1121" s="121"/>
      <c r="K1121" s="113" t="str">
        <f t="shared" si="161"/>
        <v/>
      </c>
      <c r="N1121" s="122"/>
    </row>
    <row r="1122" ht="15" customHeight="1" spans="1:14">
      <c r="A1122" s="120" t="s">
        <v>1010</v>
      </c>
      <c r="B1122" s="119"/>
      <c r="C1122" s="119"/>
      <c r="D1122" s="119"/>
      <c r="E1122" s="120"/>
      <c r="F1122" s="120">
        <f t="shared" si="158"/>
        <v>0</v>
      </c>
      <c r="G1122" s="120" t="str">
        <f t="shared" si="162"/>
        <v>    </v>
      </c>
      <c r="H1122" s="121" t="str">
        <f t="shared" si="160"/>
        <v>一</v>
      </c>
      <c r="I1122" s="120" t="str">
        <f t="shared" si="163"/>
        <v>    一般公共服务</v>
      </c>
      <c r="J1122" s="121"/>
      <c r="K1122" s="113" t="str">
        <f t="shared" si="161"/>
        <v/>
      </c>
      <c r="N1122" s="122"/>
    </row>
    <row r="1123" ht="15" customHeight="1" spans="1:14">
      <c r="A1123" s="120" t="s">
        <v>1011</v>
      </c>
      <c r="B1123" s="119"/>
      <c r="C1123" s="119"/>
      <c r="D1123" s="119"/>
      <c r="E1123" s="120"/>
      <c r="F1123" s="120">
        <f t="shared" si="158"/>
        <v>0</v>
      </c>
      <c r="G1123" s="120" t="str">
        <f t="shared" si="162"/>
        <v>    </v>
      </c>
      <c r="H1123" s="121" t="str">
        <f t="shared" si="160"/>
        <v>教</v>
      </c>
      <c r="I1123" s="120" t="str">
        <f t="shared" si="163"/>
        <v>    教育</v>
      </c>
      <c r="J1123" s="121"/>
      <c r="K1123" s="113" t="str">
        <f t="shared" si="161"/>
        <v/>
      </c>
      <c r="N1123" s="122"/>
    </row>
    <row r="1124" ht="15" customHeight="1" spans="1:14">
      <c r="A1124" s="120" t="s">
        <v>1012</v>
      </c>
      <c r="B1124" s="119"/>
      <c r="C1124" s="119"/>
      <c r="D1124" s="119"/>
      <c r="E1124" s="120"/>
      <c r="F1124" s="120">
        <f t="shared" si="158"/>
        <v>0</v>
      </c>
      <c r="G1124" s="120" t="str">
        <f t="shared" si="162"/>
        <v>    </v>
      </c>
      <c r="H1124" s="121" t="str">
        <f t="shared" si="160"/>
        <v>文</v>
      </c>
      <c r="I1124" s="120" t="str">
        <f t="shared" si="163"/>
        <v>    文化旅游体育与传媒</v>
      </c>
      <c r="J1124" s="121"/>
      <c r="K1124" s="113" t="str">
        <f t="shared" si="161"/>
        <v/>
      </c>
      <c r="N1124" s="122"/>
    </row>
    <row r="1125" ht="15" customHeight="1" spans="1:14">
      <c r="A1125" s="120" t="s">
        <v>1013</v>
      </c>
      <c r="B1125" s="119"/>
      <c r="C1125" s="119"/>
      <c r="D1125" s="119"/>
      <c r="E1125" s="120"/>
      <c r="F1125" s="120">
        <f t="shared" si="158"/>
        <v>0</v>
      </c>
      <c r="G1125" s="120" t="str">
        <f t="shared" si="162"/>
        <v>    </v>
      </c>
      <c r="H1125" s="121" t="str">
        <f t="shared" si="160"/>
        <v>卫</v>
      </c>
      <c r="I1125" s="120" t="str">
        <f t="shared" si="163"/>
        <v>    卫生健康</v>
      </c>
      <c r="J1125" s="121"/>
      <c r="K1125" s="113" t="str">
        <f t="shared" si="161"/>
        <v/>
      </c>
      <c r="N1125" s="122"/>
    </row>
    <row r="1126" ht="15" customHeight="1" spans="1:14">
      <c r="A1126" s="120" t="s">
        <v>1014</v>
      </c>
      <c r="B1126" s="119"/>
      <c r="C1126" s="119"/>
      <c r="D1126" s="119"/>
      <c r="E1126" s="120"/>
      <c r="F1126" s="120">
        <f t="shared" si="158"/>
        <v>0</v>
      </c>
      <c r="G1126" s="120" t="str">
        <f t="shared" si="162"/>
        <v>    </v>
      </c>
      <c r="H1126" s="121" t="str">
        <f t="shared" si="160"/>
        <v>节</v>
      </c>
      <c r="I1126" s="120" t="str">
        <f t="shared" si="163"/>
        <v>    节能环保</v>
      </c>
      <c r="J1126" s="121"/>
      <c r="K1126" s="113" t="str">
        <f t="shared" si="161"/>
        <v/>
      </c>
      <c r="N1126" s="122"/>
    </row>
    <row r="1127" ht="15" customHeight="1" spans="1:14">
      <c r="A1127" s="120" t="s">
        <v>799</v>
      </c>
      <c r="B1127" s="119"/>
      <c r="C1127" s="119"/>
      <c r="D1127" s="119"/>
      <c r="E1127" s="120"/>
      <c r="F1127" s="120">
        <f t="shared" si="158"/>
        <v>0</v>
      </c>
      <c r="G1127" s="120" t="str">
        <f t="shared" si="162"/>
        <v>    </v>
      </c>
      <c r="H1127" s="121" t="str">
        <f t="shared" si="160"/>
        <v>农</v>
      </c>
      <c r="I1127" s="120" t="str">
        <f t="shared" si="163"/>
        <v>    农业农村</v>
      </c>
      <c r="J1127" s="121"/>
      <c r="K1127" s="113" t="str">
        <f t="shared" si="161"/>
        <v/>
      </c>
      <c r="N1127" s="122"/>
    </row>
    <row r="1128" ht="15" customHeight="1" spans="1:14">
      <c r="A1128" s="120" t="s">
        <v>1015</v>
      </c>
      <c r="B1128" s="119"/>
      <c r="C1128" s="119"/>
      <c r="D1128" s="119"/>
      <c r="E1128" s="120"/>
      <c r="F1128" s="120">
        <f t="shared" si="158"/>
        <v>0</v>
      </c>
      <c r="G1128" s="120" t="str">
        <f t="shared" si="162"/>
        <v>    </v>
      </c>
      <c r="H1128" s="121" t="str">
        <f t="shared" si="160"/>
        <v>交</v>
      </c>
      <c r="I1128" s="120" t="str">
        <f t="shared" si="163"/>
        <v>    交通运输</v>
      </c>
      <c r="J1128" s="121"/>
      <c r="K1128" s="113" t="str">
        <f t="shared" si="161"/>
        <v/>
      </c>
      <c r="N1128" s="122"/>
    </row>
    <row r="1129" ht="15" customHeight="1" spans="1:14">
      <c r="A1129" s="120" t="s">
        <v>1016</v>
      </c>
      <c r="B1129" s="119"/>
      <c r="C1129" s="119"/>
      <c r="D1129" s="119"/>
      <c r="E1129" s="120"/>
      <c r="F1129" s="120">
        <f t="shared" si="158"/>
        <v>0</v>
      </c>
      <c r="G1129" s="120" t="str">
        <f t="shared" si="162"/>
        <v>    </v>
      </c>
      <c r="H1129" s="121" t="str">
        <f t="shared" si="160"/>
        <v>住</v>
      </c>
      <c r="I1129" s="120" t="str">
        <f t="shared" si="163"/>
        <v>    住房保障</v>
      </c>
      <c r="J1129" s="121"/>
      <c r="K1129" s="113" t="str">
        <f t="shared" si="161"/>
        <v/>
      </c>
      <c r="N1129" s="122"/>
    </row>
    <row r="1130" ht="15" customHeight="1" spans="1:14">
      <c r="A1130" s="120" t="s">
        <v>1017</v>
      </c>
      <c r="B1130" s="119"/>
      <c r="C1130" s="119"/>
      <c r="D1130" s="119"/>
      <c r="E1130" s="120"/>
      <c r="F1130" s="120">
        <f t="shared" si="158"/>
        <v>0</v>
      </c>
      <c r="G1130" s="120" t="str">
        <f t="shared" si="162"/>
        <v>    </v>
      </c>
      <c r="H1130" s="121" t="str">
        <f t="shared" si="160"/>
        <v>其</v>
      </c>
      <c r="I1130" s="120" t="str">
        <f t="shared" si="163"/>
        <v>    其他支出</v>
      </c>
      <c r="J1130" s="121"/>
      <c r="K1130" s="113" t="str">
        <f t="shared" si="161"/>
        <v/>
      </c>
      <c r="N1130" s="122"/>
    </row>
    <row r="1131" ht="15" customHeight="1" spans="1:14">
      <c r="A1131" s="120" t="s">
        <v>132</v>
      </c>
      <c r="B1131" s="119">
        <f>B1132+B1159+B1174</f>
        <v>1522</v>
      </c>
      <c r="C1131" s="119">
        <f>B1131-D1131</f>
        <v>1522</v>
      </c>
      <c r="D1131" s="119"/>
      <c r="E1131" s="120"/>
      <c r="F1131" s="120">
        <f t="shared" si="158"/>
        <v>0</v>
      </c>
      <c r="G1131" s="120" t="str">
        <f t="shared" si="162"/>
        <v>自然资源</v>
      </c>
      <c r="H1131" s="121" t="str">
        <f t="shared" si="160"/>
        <v>海</v>
      </c>
      <c r="I1131" s="120" t="str">
        <f t="shared" si="163"/>
        <v>自然资源海洋气象等支出</v>
      </c>
      <c r="J1131" s="121"/>
      <c r="K1131" s="113" t="str">
        <f t="shared" si="161"/>
        <v/>
      </c>
      <c r="N1131" s="122"/>
    </row>
    <row r="1132" ht="15" customHeight="1" spans="1:14">
      <c r="A1132" s="120" t="s">
        <v>1018</v>
      </c>
      <c r="B1132" s="119">
        <f>SUM(B1133:B1158)</f>
        <v>1507</v>
      </c>
      <c r="C1132" s="119">
        <f>B1132-D1132</f>
        <v>1507</v>
      </c>
      <c r="D1132" s="119"/>
      <c r="E1132" s="120"/>
      <c r="F1132" s="120">
        <f t="shared" si="158"/>
        <v>0</v>
      </c>
      <c r="G1132" s="120" t="str">
        <f t="shared" si="162"/>
        <v>    </v>
      </c>
      <c r="H1132" s="121" t="str">
        <f t="shared" si="160"/>
        <v>自</v>
      </c>
      <c r="I1132" s="120" t="str">
        <f t="shared" si="163"/>
        <v>    自然资源事务</v>
      </c>
      <c r="J1132" s="121"/>
      <c r="K1132" s="113" t="str">
        <f t="shared" si="161"/>
        <v/>
      </c>
      <c r="N1132" s="122"/>
    </row>
    <row r="1133" ht="15" customHeight="1" spans="1:14">
      <c r="A1133" s="120" t="s">
        <v>187</v>
      </c>
      <c r="B1133" s="119">
        <v>84</v>
      </c>
      <c r="C1133" s="119">
        <f>B1133-D1133</f>
        <v>84</v>
      </c>
      <c r="D1133" s="119"/>
      <c r="E1133" s="120"/>
      <c r="F1133" s="120">
        <f t="shared" si="158"/>
        <v>0</v>
      </c>
      <c r="G1133" s="120" t="str">
        <f t="shared" si="162"/>
        <v>    </v>
      </c>
      <c r="H1133" s="121" t="str">
        <f t="shared" si="160"/>
        <v> </v>
      </c>
      <c r="I1133" s="120"/>
      <c r="J1133" s="121" t="str">
        <f t="shared" ref="J1133:J1158" si="164">A1133</f>
        <v>      行政运行</v>
      </c>
      <c r="K1133" s="113" t="str">
        <f t="shared" si="161"/>
        <v>  </v>
      </c>
      <c r="N1133" s="122"/>
    </row>
    <row r="1134" ht="15" customHeight="1" spans="1:14">
      <c r="A1134" s="120" t="s">
        <v>188</v>
      </c>
      <c r="B1134" s="119">
        <v>6</v>
      </c>
      <c r="C1134" s="119">
        <f>B1134-D1134</f>
        <v>6</v>
      </c>
      <c r="D1134" s="119"/>
      <c r="E1134" s="120"/>
      <c r="F1134" s="120">
        <f t="shared" si="158"/>
        <v>0</v>
      </c>
      <c r="G1134" s="120" t="str">
        <f t="shared" si="162"/>
        <v>    </v>
      </c>
      <c r="H1134" s="121" t="str">
        <f t="shared" si="160"/>
        <v> </v>
      </c>
      <c r="I1134" s="120"/>
      <c r="J1134" s="121" t="str">
        <f t="shared" si="164"/>
        <v>      一般行政管理事务</v>
      </c>
      <c r="K1134" s="113" t="str">
        <f t="shared" si="161"/>
        <v>  </v>
      </c>
      <c r="N1134" s="122"/>
    </row>
    <row r="1135" ht="15" customHeight="1" spans="1:14">
      <c r="A1135" s="120" t="s">
        <v>189</v>
      </c>
      <c r="B1135" s="119"/>
      <c r="C1135" s="119"/>
      <c r="D1135" s="119"/>
      <c r="E1135" s="120"/>
      <c r="F1135" s="120">
        <f t="shared" si="158"/>
        <v>0</v>
      </c>
      <c r="G1135" s="120" t="str">
        <f t="shared" si="162"/>
        <v>    </v>
      </c>
      <c r="H1135" s="121" t="str">
        <f t="shared" si="160"/>
        <v> </v>
      </c>
      <c r="I1135" s="120"/>
      <c r="J1135" s="121" t="str">
        <f t="shared" si="164"/>
        <v>      机关服务</v>
      </c>
      <c r="K1135" s="113" t="str">
        <f t="shared" si="161"/>
        <v>  </v>
      </c>
      <c r="N1135" s="122"/>
    </row>
    <row r="1136" ht="15" customHeight="1" spans="1:14">
      <c r="A1136" s="120" t="s">
        <v>1019</v>
      </c>
      <c r="B1136" s="119">
        <v>302</v>
      </c>
      <c r="C1136" s="119">
        <f>B1136-D1136</f>
        <v>302</v>
      </c>
      <c r="D1136" s="119"/>
      <c r="E1136" s="120"/>
      <c r="F1136" s="120">
        <f t="shared" si="158"/>
        <v>0</v>
      </c>
      <c r="G1136" s="120" t="str">
        <f t="shared" si="162"/>
        <v>    </v>
      </c>
      <c r="H1136" s="121" t="str">
        <f t="shared" si="160"/>
        <v> </v>
      </c>
      <c r="I1136" s="120"/>
      <c r="J1136" s="121" t="str">
        <f t="shared" si="164"/>
        <v>      自然资源规划及管理</v>
      </c>
      <c r="K1136" s="113" t="str">
        <f t="shared" si="161"/>
        <v>  </v>
      </c>
      <c r="N1136" s="122"/>
    </row>
    <row r="1137" ht="15" customHeight="1" spans="1:14">
      <c r="A1137" s="120" t="s">
        <v>1020</v>
      </c>
      <c r="B1137" s="119">
        <v>329</v>
      </c>
      <c r="C1137" s="119">
        <f>B1137-D1137</f>
        <v>329</v>
      </c>
      <c r="D1137" s="119"/>
      <c r="E1137" s="120"/>
      <c r="F1137" s="120">
        <f t="shared" si="158"/>
        <v>0</v>
      </c>
      <c r="G1137" s="120" t="str">
        <f t="shared" si="162"/>
        <v>    </v>
      </c>
      <c r="H1137" s="121" t="str">
        <f t="shared" si="160"/>
        <v> </v>
      </c>
      <c r="I1137" s="120"/>
      <c r="J1137" s="121" t="str">
        <f t="shared" si="164"/>
        <v>      自然资源利用与保护</v>
      </c>
      <c r="K1137" s="113" t="str">
        <f t="shared" si="161"/>
        <v>  </v>
      </c>
      <c r="N1137" s="122"/>
    </row>
    <row r="1138" ht="15" customHeight="1" spans="1:14">
      <c r="A1138" s="120" t="s">
        <v>1021</v>
      </c>
      <c r="B1138" s="119"/>
      <c r="C1138" s="119"/>
      <c r="D1138" s="119"/>
      <c r="E1138" s="120"/>
      <c r="F1138" s="120">
        <f t="shared" si="158"/>
        <v>0</v>
      </c>
      <c r="G1138" s="120" t="str">
        <f t="shared" si="162"/>
        <v>    </v>
      </c>
      <c r="H1138" s="121" t="str">
        <f t="shared" si="160"/>
        <v> </v>
      </c>
      <c r="I1138" s="120"/>
      <c r="J1138" s="121" t="str">
        <f t="shared" si="164"/>
        <v>      自然资源社会公益服务</v>
      </c>
      <c r="K1138" s="113" t="str">
        <f t="shared" si="161"/>
        <v>  </v>
      </c>
      <c r="N1138" s="122"/>
    </row>
    <row r="1139" ht="15" customHeight="1" spans="1:14">
      <c r="A1139" s="120" t="s">
        <v>1022</v>
      </c>
      <c r="B1139" s="119">
        <v>3</v>
      </c>
      <c r="C1139" s="119">
        <f>B1139-D1139</f>
        <v>3</v>
      </c>
      <c r="D1139" s="119"/>
      <c r="E1139" s="120"/>
      <c r="F1139" s="120">
        <f t="shared" si="158"/>
        <v>0</v>
      </c>
      <c r="G1139" s="120" t="str">
        <f t="shared" si="162"/>
        <v>    </v>
      </c>
      <c r="H1139" s="121" t="str">
        <f t="shared" si="160"/>
        <v> </v>
      </c>
      <c r="I1139" s="120"/>
      <c r="J1139" s="121" t="str">
        <f t="shared" si="164"/>
        <v>      自然资源行业业务管理</v>
      </c>
      <c r="K1139" s="113" t="str">
        <f t="shared" si="161"/>
        <v>  </v>
      </c>
      <c r="N1139" s="122"/>
    </row>
    <row r="1140" ht="15" customHeight="1" spans="1:14">
      <c r="A1140" s="120" t="s">
        <v>1023</v>
      </c>
      <c r="B1140" s="119">
        <v>146</v>
      </c>
      <c r="C1140" s="119">
        <f>B1140-D1140</f>
        <v>146</v>
      </c>
      <c r="D1140" s="119"/>
      <c r="E1140" s="120"/>
      <c r="F1140" s="120">
        <f t="shared" si="158"/>
        <v>0</v>
      </c>
      <c r="G1140" s="120" t="str">
        <f t="shared" si="162"/>
        <v>    </v>
      </c>
      <c r="H1140" s="121" t="str">
        <f t="shared" si="160"/>
        <v> </v>
      </c>
      <c r="I1140" s="120"/>
      <c r="J1140" s="121" t="str">
        <f t="shared" si="164"/>
        <v>      自然资源调查与确权登记</v>
      </c>
      <c r="K1140" s="113" t="str">
        <f t="shared" si="161"/>
        <v>  </v>
      </c>
      <c r="N1140" s="122"/>
    </row>
    <row r="1141" ht="15" customHeight="1" spans="1:14">
      <c r="A1141" s="120" t="s">
        <v>1024</v>
      </c>
      <c r="B1141" s="119"/>
      <c r="C1141" s="119"/>
      <c r="D1141" s="119"/>
      <c r="E1141" s="120"/>
      <c r="F1141" s="120">
        <f t="shared" si="158"/>
        <v>0</v>
      </c>
      <c r="G1141" s="120" t="str">
        <f t="shared" si="162"/>
        <v>    </v>
      </c>
      <c r="H1141" s="121" t="str">
        <f t="shared" si="160"/>
        <v> </v>
      </c>
      <c r="I1141" s="120"/>
      <c r="J1141" s="121" t="str">
        <f t="shared" si="164"/>
        <v>      土地资源储备支出</v>
      </c>
      <c r="K1141" s="113" t="str">
        <f t="shared" si="161"/>
        <v>  </v>
      </c>
      <c r="N1141" s="122"/>
    </row>
    <row r="1142" ht="15" customHeight="1" spans="1:14">
      <c r="A1142" s="120" t="s">
        <v>1025</v>
      </c>
      <c r="B1142" s="119"/>
      <c r="C1142" s="119"/>
      <c r="D1142" s="119"/>
      <c r="E1142" s="120"/>
      <c r="F1142" s="120">
        <f t="shared" si="158"/>
        <v>0</v>
      </c>
      <c r="G1142" s="120" t="str">
        <f t="shared" si="162"/>
        <v>    </v>
      </c>
      <c r="H1142" s="121" t="str">
        <f t="shared" si="160"/>
        <v> </v>
      </c>
      <c r="I1142" s="120"/>
      <c r="J1142" s="121" t="str">
        <f t="shared" si="164"/>
        <v>      地质矿产资源与环境调查</v>
      </c>
      <c r="K1142" s="113" t="str">
        <f t="shared" si="161"/>
        <v>  </v>
      </c>
      <c r="N1142" s="122"/>
    </row>
    <row r="1143" ht="15" customHeight="1" spans="1:14">
      <c r="A1143" s="120" t="s">
        <v>1026</v>
      </c>
      <c r="B1143" s="119"/>
      <c r="C1143" s="119"/>
      <c r="D1143" s="119"/>
      <c r="E1143" s="120"/>
      <c r="F1143" s="120">
        <f t="shared" si="158"/>
        <v>0</v>
      </c>
      <c r="G1143" s="120" t="str">
        <f t="shared" si="162"/>
        <v>    </v>
      </c>
      <c r="H1143" s="121" t="str">
        <f t="shared" si="160"/>
        <v> </v>
      </c>
      <c r="I1143" s="120"/>
      <c r="J1143" s="121" t="str">
        <f t="shared" si="164"/>
        <v>      地质勘查与矿产资源管理</v>
      </c>
      <c r="K1143" s="113" t="str">
        <f t="shared" si="161"/>
        <v>  </v>
      </c>
      <c r="N1143" s="122"/>
    </row>
    <row r="1144" ht="15" customHeight="1" spans="1:14">
      <c r="A1144" s="120" t="s">
        <v>1027</v>
      </c>
      <c r="B1144" s="119"/>
      <c r="C1144" s="119"/>
      <c r="D1144" s="119"/>
      <c r="E1144" s="120"/>
      <c r="F1144" s="120">
        <f t="shared" si="158"/>
        <v>0</v>
      </c>
      <c r="G1144" s="120" t="str">
        <f t="shared" si="162"/>
        <v>    </v>
      </c>
      <c r="H1144" s="121" t="str">
        <f t="shared" si="160"/>
        <v> </v>
      </c>
      <c r="I1144" s="120"/>
      <c r="J1144" s="121" t="str">
        <f t="shared" si="164"/>
        <v>      地质转产项目财政贴息</v>
      </c>
      <c r="K1144" s="113" t="str">
        <f t="shared" si="161"/>
        <v>  </v>
      </c>
      <c r="N1144" s="122"/>
    </row>
    <row r="1145" ht="15" customHeight="1" spans="1:14">
      <c r="A1145" s="120" t="s">
        <v>1028</v>
      </c>
      <c r="B1145" s="119"/>
      <c r="C1145" s="119"/>
      <c r="D1145" s="119"/>
      <c r="E1145" s="120"/>
      <c r="F1145" s="120">
        <f t="shared" si="158"/>
        <v>0</v>
      </c>
      <c r="G1145" s="120" t="str">
        <f t="shared" si="162"/>
        <v>    </v>
      </c>
      <c r="H1145" s="121" t="str">
        <f t="shared" si="160"/>
        <v> </v>
      </c>
      <c r="I1145" s="120"/>
      <c r="J1145" s="121" t="str">
        <f t="shared" si="164"/>
        <v>      国外风险勘查</v>
      </c>
      <c r="K1145" s="113" t="str">
        <f t="shared" si="161"/>
        <v>  </v>
      </c>
      <c r="N1145" s="122"/>
    </row>
    <row r="1146" ht="15" customHeight="1" spans="1:14">
      <c r="A1146" s="120" t="s">
        <v>1029</v>
      </c>
      <c r="B1146" s="119"/>
      <c r="C1146" s="119"/>
      <c r="D1146" s="119"/>
      <c r="E1146" s="120"/>
      <c r="F1146" s="120">
        <f t="shared" si="158"/>
        <v>0</v>
      </c>
      <c r="G1146" s="120" t="str">
        <f t="shared" si="162"/>
        <v>    </v>
      </c>
      <c r="H1146" s="121" t="str">
        <f t="shared" si="160"/>
        <v> </v>
      </c>
      <c r="I1146" s="120"/>
      <c r="J1146" s="121" t="str">
        <f t="shared" si="164"/>
        <v>      地质勘查基金（周转金）支出</v>
      </c>
      <c r="K1146" s="113" t="str">
        <f t="shared" si="161"/>
        <v>  </v>
      </c>
      <c r="N1146" s="122"/>
    </row>
    <row r="1147" ht="15" customHeight="1" spans="1:14">
      <c r="A1147" s="120" t="s">
        <v>1030</v>
      </c>
      <c r="B1147" s="119"/>
      <c r="C1147" s="119"/>
      <c r="D1147" s="119"/>
      <c r="E1147" s="120"/>
      <c r="F1147" s="120">
        <f t="shared" si="158"/>
        <v>0</v>
      </c>
      <c r="G1147" s="120" t="str">
        <f t="shared" si="162"/>
        <v>    </v>
      </c>
      <c r="H1147" s="121" t="str">
        <f t="shared" si="160"/>
        <v> </v>
      </c>
      <c r="I1147" s="120"/>
      <c r="J1147" s="121" t="str">
        <f t="shared" si="164"/>
        <v>      海域与海岛管理</v>
      </c>
      <c r="K1147" s="113" t="str">
        <f t="shared" si="161"/>
        <v>  </v>
      </c>
      <c r="N1147" s="122"/>
    </row>
    <row r="1148" ht="15" customHeight="1" spans="1:14">
      <c r="A1148" s="120" t="s">
        <v>1031</v>
      </c>
      <c r="B1148" s="119"/>
      <c r="C1148" s="119"/>
      <c r="D1148" s="119"/>
      <c r="E1148" s="120"/>
      <c r="F1148" s="120">
        <f t="shared" si="158"/>
        <v>0</v>
      </c>
      <c r="G1148" s="120" t="str">
        <f t="shared" si="162"/>
        <v>    </v>
      </c>
      <c r="H1148" s="121" t="str">
        <f t="shared" si="160"/>
        <v> </v>
      </c>
      <c r="I1148" s="120"/>
      <c r="J1148" s="121" t="str">
        <f t="shared" si="164"/>
        <v>      自然资源国际合作与海洋权益维护</v>
      </c>
      <c r="K1148" s="113" t="str">
        <f t="shared" si="161"/>
        <v>  </v>
      </c>
      <c r="N1148" s="122"/>
    </row>
    <row r="1149" ht="15" customHeight="1" spans="1:14">
      <c r="A1149" s="120" t="s">
        <v>1032</v>
      </c>
      <c r="B1149" s="119"/>
      <c r="C1149" s="119"/>
      <c r="D1149" s="119"/>
      <c r="E1149" s="120"/>
      <c r="F1149" s="120">
        <f t="shared" si="158"/>
        <v>0</v>
      </c>
      <c r="G1149" s="120" t="str">
        <f t="shared" si="162"/>
        <v>    </v>
      </c>
      <c r="H1149" s="121" t="str">
        <f t="shared" si="160"/>
        <v> </v>
      </c>
      <c r="I1149" s="120"/>
      <c r="J1149" s="121" t="str">
        <f t="shared" si="164"/>
        <v>      自然资源卫星</v>
      </c>
      <c r="K1149" s="113" t="str">
        <f t="shared" si="161"/>
        <v>  </v>
      </c>
      <c r="N1149" s="122"/>
    </row>
    <row r="1150" ht="15" customHeight="1" spans="1:14">
      <c r="A1150" s="120" t="s">
        <v>1033</v>
      </c>
      <c r="B1150" s="119"/>
      <c r="C1150" s="119"/>
      <c r="D1150" s="119"/>
      <c r="E1150" s="120"/>
      <c r="F1150" s="120">
        <f t="shared" si="158"/>
        <v>0</v>
      </c>
      <c r="G1150" s="120" t="str">
        <f t="shared" si="162"/>
        <v>    </v>
      </c>
      <c r="H1150" s="121" t="str">
        <f t="shared" si="160"/>
        <v> </v>
      </c>
      <c r="I1150" s="120"/>
      <c r="J1150" s="121" t="str">
        <f t="shared" si="164"/>
        <v>      极地考察</v>
      </c>
      <c r="K1150" s="113" t="str">
        <f t="shared" si="161"/>
        <v>  </v>
      </c>
      <c r="N1150" s="122"/>
    </row>
    <row r="1151" ht="15" customHeight="1" spans="1:14">
      <c r="A1151" s="120" t="s">
        <v>1034</v>
      </c>
      <c r="B1151" s="119"/>
      <c r="C1151" s="119"/>
      <c r="D1151" s="119"/>
      <c r="E1151" s="120"/>
      <c r="F1151" s="120">
        <f t="shared" si="158"/>
        <v>0</v>
      </c>
      <c r="G1151" s="120" t="str">
        <f t="shared" si="162"/>
        <v>    </v>
      </c>
      <c r="H1151" s="121" t="str">
        <f t="shared" si="160"/>
        <v> </v>
      </c>
      <c r="I1151" s="120"/>
      <c r="J1151" s="121" t="str">
        <f t="shared" si="164"/>
        <v>      深海调查与资源开发</v>
      </c>
      <c r="K1151" s="113" t="str">
        <f t="shared" si="161"/>
        <v>  </v>
      </c>
      <c r="N1151" s="122"/>
    </row>
    <row r="1152" ht="15" customHeight="1" spans="1:14">
      <c r="A1152" s="120" t="s">
        <v>1035</v>
      </c>
      <c r="B1152" s="119"/>
      <c r="C1152" s="119"/>
      <c r="D1152" s="119"/>
      <c r="E1152" s="120"/>
      <c r="F1152" s="120">
        <f t="shared" si="158"/>
        <v>0</v>
      </c>
      <c r="G1152" s="120" t="str">
        <f t="shared" si="162"/>
        <v>    </v>
      </c>
      <c r="H1152" s="121" t="str">
        <f t="shared" si="160"/>
        <v> </v>
      </c>
      <c r="I1152" s="120"/>
      <c r="J1152" s="121" t="str">
        <f t="shared" si="164"/>
        <v>      海港航标维护</v>
      </c>
      <c r="K1152" s="113" t="str">
        <f t="shared" si="161"/>
        <v>  </v>
      </c>
      <c r="N1152" s="122"/>
    </row>
    <row r="1153" ht="15" customHeight="1" spans="1:14">
      <c r="A1153" s="120" t="s">
        <v>1036</v>
      </c>
      <c r="B1153" s="119"/>
      <c r="C1153" s="119"/>
      <c r="D1153" s="119"/>
      <c r="E1153" s="120"/>
      <c r="F1153" s="120">
        <f t="shared" si="158"/>
        <v>0</v>
      </c>
      <c r="G1153" s="120" t="str">
        <f t="shared" si="162"/>
        <v>    </v>
      </c>
      <c r="H1153" s="121" t="str">
        <f t="shared" si="160"/>
        <v> </v>
      </c>
      <c r="I1153" s="120"/>
      <c r="J1153" s="121" t="str">
        <f t="shared" si="164"/>
        <v>      海水淡化</v>
      </c>
      <c r="K1153" s="113" t="str">
        <f t="shared" si="161"/>
        <v>  </v>
      </c>
      <c r="N1153" s="122"/>
    </row>
    <row r="1154" ht="15" customHeight="1" spans="1:14">
      <c r="A1154" s="120" t="s">
        <v>1037</v>
      </c>
      <c r="B1154" s="119"/>
      <c r="C1154" s="119"/>
      <c r="D1154" s="119"/>
      <c r="E1154" s="120"/>
      <c r="F1154" s="120">
        <f t="shared" si="158"/>
        <v>0</v>
      </c>
      <c r="G1154" s="120" t="str">
        <f t="shared" si="162"/>
        <v>    </v>
      </c>
      <c r="H1154" s="121" t="str">
        <f t="shared" si="160"/>
        <v> </v>
      </c>
      <c r="I1154" s="120"/>
      <c r="J1154" s="121" t="str">
        <f t="shared" si="164"/>
        <v>      无居民海岛使用金支出</v>
      </c>
      <c r="K1154" s="113" t="str">
        <f t="shared" si="161"/>
        <v>  </v>
      </c>
      <c r="N1154" s="122"/>
    </row>
    <row r="1155" ht="15" customHeight="1" spans="1:14">
      <c r="A1155" s="120" t="s">
        <v>1038</v>
      </c>
      <c r="B1155" s="119"/>
      <c r="C1155" s="119"/>
      <c r="D1155" s="119"/>
      <c r="E1155" s="120"/>
      <c r="F1155" s="120">
        <f t="shared" si="158"/>
        <v>0</v>
      </c>
      <c r="G1155" s="120" t="str">
        <f t="shared" si="162"/>
        <v>    </v>
      </c>
      <c r="H1155" s="121" t="str">
        <f t="shared" si="160"/>
        <v> </v>
      </c>
      <c r="I1155" s="120"/>
      <c r="J1155" s="121" t="str">
        <f t="shared" si="164"/>
        <v>      海洋战略规划与预警监测</v>
      </c>
      <c r="K1155" s="113" t="str">
        <f t="shared" si="161"/>
        <v>  </v>
      </c>
      <c r="N1155" s="122"/>
    </row>
    <row r="1156" ht="15" customHeight="1" spans="1:14">
      <c r="A1156" s="120" t="s">
        <v>1039</v>
      </c>
      <c r="B1156" s="119">
        <v>33</v>
      </c>
      <c r="C1156" s="119">
        <f>B1156-D1156</f>
        <v>33</v>
      </c>
      <c r="D1156" s="119"/>
      <c r="E1156" s="120"/>
      <c r="F1156" s="120">
        <f t="shared" si="158"/>
        <v>0</v>
      </c>
      <c r="G1156" s="120" t="str">
        <f t="shared" si="162"/>
        <v>    </v>
      </c>
      <c r="H1156" s="121" t="str">
        <f t="shared" si="160"/>
        <v> </v>
      </c>
      <c r="I1156" s="120"/>
      <c r="J1156" s="121" t="str">
        <f t="shared" si="164"/>
        <v>      基础测绘与地理信息监管</v>
      </c>
      <c r="K1156" s="113" t="str">
        <f t="shared" si="161"/>
        <v>  </v>
      </c>
      <c r="N1156" s="122"/>
    </row>
    <row r="1157" ht="15" customHeight="1" spans="1:14">
      <c r="A1157" s="120" t="s">
        <v>196</v>
      </c>
      <c r="B1157" s="119">
        <v>513</v>
      </c>
      <c r="C1157" s="119">
        <f>B1157-D1157</f>
        <v>513</v>
      </c>
      <c r="D1157" s="119"/>
      <c r="E1157" s="120"/>
      <c r="F1157" s="120">
        <f t="shared" si="158"/>
        <v>0</v>
      </c>
      <c r="G1157" s="120" t="str">
        <f t="shared" si="162"/>
        <v>    </v>
      </c>
      <c r="H1157" s="121" t="str">
        <f t="shared" si="160"/>
        <v> </v>
      </c>
      <c r="I1157" s="120"/>
      <c r="J1157" s="121" t="str">
        <f t="shared" si="164"/>
        <v>      事业运行</v>
      </c>
      <c r="K1157" s="113" t="str">
        <f t="shared" si="161"/>
        <v>  </v>
      </c>
      <c r="N1157" s="122"/>
    </row>
    <row r="1158" ht="15" customHeight="1" spans="1:14">
      <c r="A1158" s="120" t="s">
        <v>1040</v>
      </c>
      <c r="B1158" s="119">
        <v>91</v>
      </c>
      <c r="C1158" s="119">
        <f>B1158-D1158</f>
        <v>91</v>
      </c>
      <c r="D1158" s="119"/>
      <c r="E1158" s="120"/>
      <c r="F1158" s="120">
        <f t="shared" si="158"/>
        <v>0</v>
      </c>
      <c r="G1158" s="120" t="str">
        <f t="shared" si="162"/>
        <v>    </v>
      </c>
      <c r="H1158" s="121" t="str">
        <f t="shared" si="160"/>
        <v> </v>
      </c>
      <c r="I1158" s="120"/>
      <c r="J1158" s="121" t="str">
        <f t="shared" si="164"/>
        <v>      其他自然资源事务支出</v>
      </c>
      <c r="K1158" s="113" t="str">
        <f t="shared" si="161"/>
        <v>  </v>
      </c>
      <c r="N1158" s="122"/>
    </row>
    <row r="1159" ht="15" customHeight="1" spans="1:14">
      <c r="A1159" s="120" t="s">
        <v>1041</v>
      </c>
      <c r="B1159" s="119">
        <f>SUM(B1160:B1173)</f>
        <v>15</v>
      </c>
      <c r="C1159" s="119">
        <f>B1159-D1159</f>
        <v>15</v>
      </c>
      <c r="D1159" s="119"/>
      <c r="E1159" s="120"/>
      <c r="F1159" s="120">
        <f t="shared" ref="F1159:F1222" si="165">B1159-C1159</f>
        <v>0</v>
      </c>
      <c r="G1159" s="120" t="str">
        <f t="shared" si="162"/>
        <v>    </v>
      </c>
      <c r="H1159" s="121" t="str">
        <f t="shared" si="160"/>
        <v>气</v>
      </c>
      <c r="I1159" s="120" t="str">
        <f>A1159</f>
        <v>    气象事务</v>
      </c>
      <c r="J1159" s="121"/>
      <c r="K1159" s="113" t="str">
        <f t="shared" si="161"/>
        <v/>
      </c>
      <c r="N1159" s="122"/>
    </row>
    <row r="1160" ht="15" customHeight="1" spans="1:14">
      <c r="A1160" s="120" t="s">
        <v>187</v>
      </c>
      <c r="B1160" s="119"/>
      <c r="C1160" s="119"/>
      <c r="D1160" s="119"/>
      <c r="E1160" s="120"/>
      <c r="F1160" s="120">
        <f t="shared" si="165"/>
        <v>0</v>
      </c>
      <c r="G1160" s="120" t="str">
        <f t="shared" si="162"/>
        <v>    </v>
      </c>
      <c r="H1160" s="121" t="str">
        <f t="shared" si="160"/>
        <v> </v>
      </c>
      <c r="I1160" s="120"/>
      <c r="J1160" s="121" t="str">
        <f t="shared" ref="J1160:J1173" si="166">A1160</f>
        <v>      行政运行</v>
      </c>
      <c r="K1160" s="113" t="str">
        <f t="shared" si="161"/>
        <v>  </v>
      </c>
      <c r="N1160" s="122"/>
    </row>
    <row r="1161" ht="15" customHeight="1" spans="1:14">
      <c r="A1161" s="120" t="s">
        <v>188</v>
      </c>
      <c r="B1161" s="119"/>
      <c r="C1161" s="119"/>
      <c r="D1161" s="119"/>
      <c r="E1161" s="120"/>
      <c r="F1161" s="120">
        <f t="shared" si="165"/>
        <v>0</v>
      </c>
      <c r="G1161" s="120" t="str">
        <f t="shared" si="162"/>
        <v>    </v>
      </c>
      <c r="H1161" s="121" t="str">
        <f t="shared" si="160"/>
        <v> </v>
      </c>
      <c r="I1161" s="120"/>
      <c r="J1161" s="121" t="str">
        <f t="shared" si="166"/>
        <v>      一般行政管理事务</v>
      </c>
      <c r="K1161" s="113" t="str">
        <f t="shared" si="161"/>
        <v>  </v>
      </c>
      <c r="N1161" s="122"/>
    </row>
    <row r="1162" ht="15" customHeight="1" spans="1:14">
      <c r="A1162" s="120" t="s">
        <v>189</v>
      </c>
      <c r="B1162" s="119"/>
      <c r="C1162" s="119"/>
      <c r="D1162" s="119"/>
      <c r="E1162" s="120"/>
      <c r="F1162" s="120">
        <f t="shared" si="165"/>
        <v>0</v>
      </c>
      <c r="G1162" s="120" t="str">
        <f t="shared" si="162"/>
        <v>    </v>
      </c>
      <c r="H1162" s="121" t="str">
        <f t="shared" si="160"/>
        <v> </v>
      </c>
      <c r="I1162" s="120"/>
      <c r="J1162" s="121" t="str">
        <f t="shared" si="166"/>
        <v>      机关服务</v>
      </c>
      <c r="K1162" s="113" t="str">
        <f t="shared" si="161"/>
        <v>  </v>
      </c>
      <c r="N1162" s="122"/>
    </row>
    <row r="1163" ht="15" customHeight="1" spans="1:14">
      <c r="A1163" s="120" t="s">
        <v>1042</v>
      </c>
      <c r="B1163" s="119">
        <v>15</v>
      </c>
      <c r="C1163" s="119">
        <f>B1163-D1163</f>
        <v>15</v>
      </c>
      <c r="D1163" s="119"/>
      <c r="E1163" s="120"/>
      <c r="F1163" s="120">
        <f t="shared" si="165"/>
        <v>0</v>
      </c>
      <c r="G1163" s="120" t="str">
        <f t="shared" si="162"/>
        <v>    </v>
      </c>
      <c r="H1163" s="121" t="str">
        <f t="shared" si="160"/>
        <v> </v>
      </c>
      <c r="I1163" s="120"/>
      <c r="J1163" s="121" t="str">
        <f t="shared" si="166"/>
        <v>      气象事业机构</v>
      </c>
      <c r="K1163" s="113" t="str">
        <f t="shared" si="161"/>
        <v>  </v>
      </c>
      <c r="N1163" s="122"/>
    </row>
    <row r="1164" ht="15" customHeight="1" spans="1:14">
      <c r="A1164" s="120" t="s">
        <v>1043</v>
      </c>
      <c r="B1164" s="119"/>
      <c r="C1164" s="119"/>
      <c r="D1164" s="119"/>
      <c r="E1164" s="120"/>
      <c r="F1164" s="120">
        <f t="shared" si="165"/>
        <v>0</v>
      </c>
      <c r="G1164" s="120" t="str">
        <f t="shared" si="162"/>
        <v>    </v>
      </c>
      <c r="H1164" s="121" t="str">
        <f t="shared" si="160"/>
        <v> </v>
      </c>
      <c r="I1164" s="120"/>
      <c r="J1164" s="121" t="str">
        <f t="shared" si="166"/>
        <v>      气象探测</v>
      </c>
      <c r="K1164" s="113" t="str">
        <f t="shared" si="161"/>
        <v>  </v>
      </c>
      <c r="N1164" s="122"/>
    </row>
    <row r="1165" ht="15" customHeight="1" spans="1:14">
      <c r="A1165" s="120" t="s">
        <v>1044</v>
      </c>
      <c r="B1165" s="119"/>
      <c r="C1165" s="119"/>
      <c r="D1165" s="119"/>
      <c r="E1165" s="120"/>
      <c r="F1165" s="120">
        <f t="shared" si="165"/>
        <v>0</v>
      </c>
      <c r="G1165" s="120" t="str">
        <f t="shared" si="162"/>
        <v>    </v>
      </c>
      <c r="H1165" s="121" t="str">
        <f t="shared" si="160"/>
        <v> </v>
      </c>
      <c r="I1165" s="120"/>
      <c r="J1165" s="121" t="str">
        <f t="shared" si="166"/>
        <v>      气象信息传输及管理</v>
      </c>
      <c r="K1165" s="113" t="str">
        <f t="shared" si="161"/>
        <v>  </v>
      </c>
      <c r="N1165" s="122"/>
    </row>
    <row r="1166" ht="15" customHeight="1" spans="1:14">
      <c r="A1166" s="120" t="s">
        <v>1045</v>
      </c>
      <c r="B1166" s="119"/>
      <c r="C1166" s="119"/>
      <c r="D1166" s="119"/>
      <c r="E1166" s="120"/>
      <c r="F1166" s="120">
        <f t="shared" si="165"/>
        <v>0</v>
      </c>
      <c r="G1166" s="120" t="str">
        <f t="shared" si="162"/>
        <v>    </v>
      </c>
      <c r="H1166" s="121" t="str">
        <f t="shared" ref="H1166:H1229" si="167">MID(A1166,5,1)</f>
        <v> </v>
      </c>
      <c r="I1166" s="120"/>
      <c r="J1166" s="121" t="str">
        <f t="shared" si="166"/>
        <v>      气象预报预测</v>
      </c>
      <c r="K1166" s="113" t="str">
        <f t="shared" ref="K1166:K1229" si="168">LEFT(J1166,2)</f>
        <v>  </v>
      </c>
      <c r="N1166" s="122"/>
    </row>
    <row r="1167" ht="15" customHeight="1" spans="1:14">
      <c r="A1167" s="120" t="s">
        <v>1046</v>
      </c>
      <c r="B1167" s="119"/>
      <c r="C1167" s="119"/>
      <c r="D1167" s="119"/>
      <c r="E1167" s="120"/>
      <c r="F1167" s="120">
        <f t="shared" si="165"/>
        <v>0</v>
      </c>
      <c r="G1167" s="120" t="str">
        <f t="shared" si="162"/>
        <v>    </v>
      </c>
      <c r="H1167" s="121" t="str">
        <f t="shared" si="167"/>
        <v> </v>
      </c>
      <c r="I1167" s="120"/>
      <c r="J1167" s="121" t="str">
        <f t="shared" si="166"/>
        <v>      气象服务</v>
      </c>
      <c r="K1167" s="113" t="str">
        <f t="shared" si="168"/>
        <v>  </v>
      </c>
      <c r="N1167" s="122"/>
    </row>
    <row r="1168" ht="15" customHeight="1" spans="1:14">
      <c r="A1168" s="120" t="s">
        <v>1047</v>
      </c>
      <c r="B1168" s="119"/>
      <c r="C1168" s="119"/>
      <c r="D1168" s="119"/>
      <c r="E1168" s="120"/>
      <c r="F1168" s="120">
        <f t="shared" si="165"/>
        <v>0</v>
      </c>
      <c r="G1168" s="120" t="str">
        <f t="shared" si="162"/>
        <v>    </v>
      </c>
      <c r="H1168" s="121" t="str">
        <f t="shared" si="167"/>
        <v> </v>
      </c>
      <c r="I1168" s="120"/>
      <c r="J1168" s="121" t="str">
        <f t="shared" si="166"/>
        <v>      气象装备保障维护</v>
      </c>
      <c r="K1168" s="113" t="str">
        <f t="shared" si="168"/>
        <v>  </v>
      </c>
      <c r="N1168" s="122"/>
    </row>
    <row r="1169" ht="15" customHeight="1" spans="1:14">
      <c r="A1169" s="120" t="s">
        <v>1048</v>
      </c>
      <c r="B1169" s="119"/>
      <c r="C1169" s="119"/>
      <c r="D1169" s="119"/>
      <c r="E1169" s="120"/>
      <c r="F1169" s="120">
        <f t="shared" si="165"/>
        <v>0</v>
      </c>
      <c r="G1169" s="120" t="str">
        <f t="shared" si="162"/>
        <v>    </v>
      </c>
      <c r="H1169" s="121" t="str">
        <f t="shared" si="167"/>
        <v> </v>
      </c>
      <c r="I1169" s="120"/>
      <c r="J1169" s="121" t="str">
        <f t="shared" si="166"/>
        <v>      气象基础设施建设与维修</v>
      </c>
      <c r="K1169" s="113" t="str">
        <f t="shared" si="168"/>
        <v>  </v>
      </c>
      <c r="N1169" s="122"/>
    </row>
    <row r="1170" ht="15" customHeight="1" spans="1:14">
      <c r="A1170" s="120" t="s">
        <v>1049</v>
      </c>
      <c r="B1170" s="119"/>
      <c r="C1170" s="119"/>
      <c r="D1170" s="119"/>
      <c r="E1170" s="120"/>
      <c r="F1170" s="120">
        <f t="shared" si="165"/>
        <v>0</v>
      </c>
      <c r="G1170" s="120" t="str">
        <f t="shared" si="162"/>
        <v>    </v>
      </c>
      <c r="H1170" s="121" t="str">
        <f t="shared" si="167"/>
        <v> </v>
      </c>
      <c r="I1170" s="120"/>
      <c r="J1170" s="121" t="str">
        <f t="shared" si="166"/>
        <v>      气象卫星</v>
      </c>
      <c r="K1170" s="113" t="str">
        <f t="shared" si="168"/>
        <v>  </v>
      </c>
      <c r="N1170" s="122"/>
    </row>
    <row r="1171" ht="15" customHeight="1" spans="1:14">
      <c r="A1171" s="120" t="s">
        <v>1050</v>
      </c>
      <c r="B1171" s="119"/>
      <c r="C1171" s="119"/>
      <c r="D1171" s="119"/>
      <c r="E1171" s="120"/>
      <c r="F1171" s="120">
        <f t="shared" si="165"/>
        <v>0</v>
      </c>
      <c r="G1171" s="120" t="str">
        <f t="shared" si="162"/>
        <v>    </v>
      </c>
      <c r="H1171" s="121" t="str">
        <f t="shared" si="167"/>
        <v> </v>
      </c>
      <c r="I1171" s="120"/>
      <c r="J1171" s="121" t="str">
        <f t="shared" si="166"/>
        <v>      气象法规与标准</v>
      </c>
      <c r="K1171" s="113" t="str">
        <f t="shared" si="168"/>
        <v>  </v>
      </c>
      <c r="N1171" s="122"/>
    </row>
    <row r="1172" ht="15" customHeight="1" spans="1:14">
      <c r="A1172" s="120" t="s">
        <v>1051</v>
      </c>
      <c r="B1172" s="119"/>
      <c r="C1172" s="119"/>
      <c r="D1172" s="119"/>
      <c r="E1172" s="120"/>
      <c r="F1172" s="120">
        <f t="shared" si="165"/>
        <v>0</v>
      </c>
      <c r="G1172" s="120" t="str">
        <f t="shared" ref="G1172:G1235" si="169">LEFT(A1172,4)</f>
        <v>    </v>
      </c>
      <c r="H1172" s="121" t="str">
        <f t="shared" si="167"/>
        <v> </v>
      </c>
      <c r="I1172" s="120"/>
      <c r="J1172" s="121" t="str">
        <f t="shared" si="166"/>
        <v>      气象资金审计稽查</v>
      </c>
      <c r="K1172" s="113" t="str">
        <f t="shared" si="168"/>
        <v>  </v>
      </c>
      <c r="N1172" s="122"/>
    </row>
    <row r="1173" ht="15" customHeight="1" spans="1:14">
      <c r="A1173" s="120" t="s">
        <v>1052</v>
      </c>
      <c r="B1173" s="119"/>
      <c r="C1173" s="119"/>
      <c r="D1173" s="119"/>
      <c r="E1173" s="120"/>
      <c r="F1173" s="120">
        <f t="shared" si="165"/>
        <v>0</v>
      </c>
      <c r="G1173" s="120" t="str">
        <f t="shared" si="169"/>
        <v>    </v>
      </c>
      <c r="H1173" s="121" t="str">
        <f t="shared" si="167"/>
        <v> </v>
      </c>
      <c r="I1173" s="120"/>
      <c r="J1173" s="121" t="str">
        <f t="shared" si="166"/>
        <v>      其他气象事务支出</v>
      </c>
      <c r="K1173" s="113" t="str">
        <f t="shared" si="168"/>
        <v>  </v>
      </c>
      <c r="N1173" s="122"/>
    </row>
    <row r="1174" ht="15" customHeight="1" spans="1:14">
      <c r="A1174" s="120" t="s">
        <v>1053</v>
      </c>
      <c r="B1174" s="119"/>
      <c r="C1174" s="119"/>
      <c r="D1174" s="119"/>
      <c r="E1174" s="120"/>
      <c r="F1174" s="120">
        <f t="shared" si="165"/>
        <v>0</v>
      </c>
      <c r="G1174" s="120" t="str">
        <f t="shared" si="169"/>
        <v>    </v>
      </c>
      <c r="H1174" s="121" t="str">
        <f t="shared" si="167"/>
        <v>其</v>
      </c>
      <c r="I1174" s="120" t="str">
        <f>A1174</f>
        <v>    其他自然资源海洋气象等支出</v>
      </c>
      <c r="J1174" s="121"/>
      <c r="K1174" s="113" t="str">
        <f t="shared" si="168"/>
        <v/>
      </c>
      <c r="N1174" s="122"/>
    </row>
    <row r="1175" ht="15" customHeight="1" spans="1:14">
      <c r="A1175" s="120" t="s">
        <v>1054</v>
      </c>
      <c r="B1175" s="119"/>
      <c r="C1175" s="119"/>
      <c r="D1175" s="119"/>
      <c r="E1175" s="120"/>
      <c r="F1175" s="120">
        <f t="shared" si="165"/>
        <v>0</v>
      </c>
      <c r="G1175" s="120" t="str">
        <f t="shared" si="169"/>
        <v>    </v>
      </c>
      <c r="H1175" s="121" t="str">
        <f t="shared" si="167"/>
        <v> </v>
      </c>
      <c r="I1175" s="120"/>
      <c r="J1175" s="121" t="str">
        <f>A1175</f>
        <v>      其他自然资源海洋气象等支出</v>
      </c>
      <c r="K1175" s="113" t="str">
        <f t="shared" si="168"/>
        <v>  </v>
      </c>
      <c r="N1175" s="122"/>
    </row>
    <row r="1176" ht="15" customHeight="1" spans="1:14">
      <c r="A1176" s="120" t="s">
        <v>133</v>
      </c>
      <c r="B1176" s="119">
        <f>B1177+B1189+B1193</f>
        <v>9126</v>
      </c>
      <c r="C1176" s="119">
        <f>B1176-D1176</f>
        <v>9126</v>
      </c>
      <c r="D1176" s="119"/>
      <c r="E1176" s="120"/>
      <c r="F1176" s="120">
        <f t="shared" si="165"/>
        <v>0</v>
      </c>
      <c r="G1176" s="120" t="str">
        <f t="shared" si="169"/>
        <v>住房保障</v>
      </c>
      <c r="H1176" s="121" t="str">
        <f t="shared" si="167"/>
        <v>支</v>
      </c>
      <c r="I1176" s="120" t="str">
        <f>A1176</f>
        <v>住房保障支出</v>
      </c>
      <c r="J1176" s="121"/>
      <c r="K1176" s="113" t="str">
        <f t="shared" si="168"/>
        <v/>
      </c>
      <c r="N1176" s="122"/>
    </row>
    <row r="1177" ht="15" customHeight="1" spans="1:14">
      <c r="A1177" s="120" t="s">
        <v>1055</v>
      </c>
      <c r="B1177" s="119">
        <f>SUM(B1178:B1188)</f>
        <v>5165</v>
      </c>
      <c r="C1177" s="119">
        <f>B1177-D1177</f>
        <v>5165</v>
      </c>
      <c r="D1177" s="119"/>
      <c r="E1177" s="120"/>
      <c r="F1177" s="120">
        <f t="shared" si="165"/>
        <v>0</v>
      </c>
      <c r="G1177" s="120" t="str">
        <f t="shared" si="169"/>
        <v>    </v>
      </c>
      <c r="H1177" s="121" t="str">
        <f t="shared" si="167"/>
        <v>保</v>
      </c>
      <c r="I1177" s="120" t="str">
        <f>A1177</f>
        <v>    保障性安居工程支出</v>
      </c>
      <c r="J1177" s="121"/>
      <c r="K1177" s="113" t="str">
        <f t="shared" si="168"/>
        <v/>
      </c>
      <c r="N1177" s="122"/>
    </row>
    <row r="1178" ht="15" customHeight="1" spans="1:14">
      <c r="A1178" s="120" t="s">
        <v>1056</v>
      </c>
      <c r="B1178" s="119"/>
      <c r="C1178" s="119"/>
      <c r="D1178" s="119"/>
      <c r="E1178" s="120"/>
      <c r="F1178" s="120">
        <f t="shared" si="165"/>
        <v>0</v>
      </c>
      <c r="G1178" s="120" t="str">
        <f t="shared" si="169"/>
        <v>    </v>
      </c>
      <c r="H1178" s="121" t="str">
        <f t="shared" si="167"/>
        <v> </v>
      </c>
      <c r="I1178" s="120"/>
      <c r="J1178" s="121" t="str">
        <f t="shared" ref="J1178:J1188" si="170">A1178</f>
        <v>      廉租住房</v>
      </c>
      <c r="K1178" s="113" t="str">
        <f t="shared" si="168"/>
        <v>  </v>
      </c>
      <c r="N1178" s="122"/>
    </row>
    <row r="1179" ht="15" customHeight="1" spans="1:14">
      <c r="A1179" s="120" t="s">
        <v>1057</v>
      </c>
      <c r="B1179" s="119"/>
      <c r="C1179" s="119"/>
      <c r="D1179" s="119"/>
      <c r="E1179" s="120"/>
      <c r="F1179" s="120">
        <f t="shared" si="165"/>
        <v>0</v>
      </c>
      <c r="G1179" s="120" t="str">
        <f t="shared" si="169"/>
        <v>    </v>
      </c>
      <c r="H1179" s="121" t="str">
        <f t="shared" si="167"/>
        <v> </v>
      </c>
      <c r="I1179" s="120"/>
      <c r="J1179" s="121" t="str">
        <f t="shared" si="170"/>
        <v>      沉陷区治理</v>
      </c>
      <c r="K1179" s="113" t="str">
        <f t="shared" si="168"/>
        <v>  </v>
      </c>
      <c r="N1179" s="122"/>
    </row>
    <row r="1180" ht="15" customHeight="1" spans="1:14">
      <c r="A1180" s="120" t="s">
        <v>1058</v>
      </c>
      <c r="B1180" s="119"/>
      <c r="C1180" s="119"/>
      <c r="D1180" s="119"/>
      <c r="E1180" s="120"/>
      <c r="F1180" s="120">
        <f t="shared" si="165"/>
        <v>0</v>
      </c>
      <c r="G1180" s="120" t="str">
        <f t="shared" si="169"/>
        <v>    </v>
      </c>
      <c r="H1180" s="121" t="str">
        <f t="shared" si="167"/>
        <v> </v>
      </c>
      <c r="I1180" s="120"/>
      <c r="J1180" s="121" t="str">
        <f t="shared" si="170"/>
        <v>      棚户区改造</v>
      </c>
      <c r="K1180" s="113" t="str">
        <f t="shared" si="168"/>
        <v>  </v>
      </c>
      <c r="N1180" s="122"/>
    </row>
    <row r="1181" ht="15" customHeight="1" spans="1:14">
      <c r="A1181" s="120" t="s">
        <v>1059</v>
      </c>
      <c r="B1181" s="119"/>
      <c r="C1181" s="119"/>
      <c r="D1181" s="119"/>
      <c r="E1181" s="120"/>
      <c r="F1181" s="120">
        <f t="shared" si="165"/>
        <v>0</v>
      </c>
      <c r="G1181" s="120" t="str">
        <f t="shared" si="169"/>
        <v>    </v>
      </c>
      <c r="H1181" s="121" t="str">
        <f t="shared" si="167"/>
        <v> </v>
      </c>
      <c r="I1181" s="120"/>
      <c r="J1181" s="121" t="str">
        <f t="shared" si="170"/>
        <v>      少数民族地区游牧民定居工程</v>
      </c>
      <c r="K1181" s="113" t="str">
        <f t="shared" si="168"/>
        <v>  </v>
      </c>
      <c r="N1181" s="122"/>
    </row>
    <row r="1182" ht="15" customHeight="1" spans="1:14">
      <c r="A1182" s="120" t="s">
        <v>1060</v>
      </c>
      <c r="B1182" s="119"/>
      <c r="C1182" s="119"/>
      <c r="D1182" s="119"/>
      <c r="E1182" s="120"/>
      <c r="F1182" s="120">
        <f t="shared" si="165"/>
        <v>0</v>
      </c>
      <c r="G1182" s="120" t="str">
        <f t="shared" si="169"/>
        <v>    </v>
      </c>
      <c r="H1182" s="121" t="str">
        <f t="shared" si="167"/>
        <v> </v>
      </c>
      <c r="I1182" s="120"/>
      <c r="J1182" s="121" t="str">
        <f t="shared" si="170"/>
        <v>      农村危房改造</v>
      </c>
      <c r="K1182" s="113" t="str">
        <f t="shared" si="168"/>
        <v>  </v>
      </c>
      <c r="N1182" s="122"/>
    </row>
    <row r="1183" ht="15" customHeight="1" spans="1:14">
      <c r="A1183" s="120" t="s">
        <v>1061</v>
      </c>
      <c r="B1183" s="119"/>
      <c r="C1183" s="119"/>
      <c r="D1183" s="119"/>
      <c r="E1183" s="120"/>
      <c r="F1183" s="120">
        <f t="shared" si="165"/>
        <v>0</v>
      </c>
      <c r="G1183" s="120" t="str">
        <f t="shared" si="169"/>
        <v>    </v>
      </c>
      <c r="H1183" s="121" t="str">
        <f t="shared" si="167"/>
        <v> </v>
      </c>
      <c r="I1183" s="120"/>
      <c r="J1183" s="121" t="str">
        <f t="shared" si="170"/>
        <v>      公共租赁住房</v>
      </c>
      <c r="K1183" s="113" t="str">
        <f t="shared" si="168"/>
        <v>  </v>
      </c>
      <c r="N1183" s="122"/>
    </row>
    <row r="1184" ht="15" customHeight="1" spans="1:14">
      <c r="A1184" s="120" t="s">
        <v>1062</v>
      </c>
      <c r="B1184" s="119"/>
      <c r="C1184" s="119"/>
      <c r="D1184" s="119"/>
      <c r="E1184" s="120"/>
      <c r="F1184" s="120">
        <f t="shared" si="165"/>
        <v>0</v>
      </c>
      <c r="G1184" s="120" t="str">
        <f t="shared" si="169"/>
        <v>    </v>
      </c>
      <c r="H1184" s="121" t="str">
        <f t="shared" si="167"/>
        <v> </v>
      </c>
      <c r="I1184" s="120"/>
      <c r="J1184" s="121" t="str">
        <f t="shared" si="170"/>
        <v>      保障性住房租金补贴</v>
      </c>
      <c r="K1184" s="113" t="str">
        <f t="shared" si="168"/>
        <v>  </v>
      </c>
      <c r="N1184" s="122"/>
    </row>
    <row r="1185" ht="15" customHeight="1" spans="1:14">
      <c r="A1185" s="120" t="s">
        <v>1063</v>
      </c>
      <c r="B1185" s="119"/>
      <c r="C1185" s="119"/>
      <c r="D1185" s="119"/>
      <c r="E1185" s="120"/>
      <c r="F1185" s="120">
        <f t="shared" si="165"/>
        <v>0</v>
      </c>
      <c r="G1185" s="120" t="str">
        <f t="shared" si="169"/>
        <v>    </v>
      </c>
      <c r="H1185" s="121" t="str">
        <f t="shared" si="167"/>
        <v> </v>
      </c>
      <c r="I1185" s="120"/>
      <c r="J1185" s="121" t="str">
        <f t="shared" si="170"/>
        <v>      老旧小区改造</v>
      </c>
      <c r="K1185" s="113" t="str">
        <f t="shared" si="168"/>
        <v>  </v>
      </c>
      <c r="N1185" s="122"/>
    </row>
    <row r="1186" ht="15" customHeight="1" spans="1:14">
      <c r="A1186" s="120" t="s">
        <v>1064</v>
      </c>
      <c r="B1186" s="119"/>
      <c r="C1186" s="119"/>
      <c r="D1186" s="119"/>
      <c r="E1186" s="120"/>
      <c r="F1186" s="120">
        <f t="shared" si="165"/>
        <v>0</v>
      </c>
      <c r="G1186" s="120" t="str">
        <f t="shared" si="169"/>
        <v>    </v>
      </c>
      <c r="H1186" s="121" t="str">
        <f t="shared" si="167"/>
        <v> </v>
      </c>
      <c r="I1186" s="120"/>
      <c r="J1186" s="121" t="str">
        <f t="shared" si="170"/>
        <v>      住房租赁市场发展</v>
      </c>
      <c r="K1186" s="113" t="str">
        <f t="shared" si="168"/>
        <v>  </v>
      </c>
      <c r="N1186" s="122"/>
    </row>
    <row r="1187" ht="15" customHeight="1" spans="1:14">
      <c r="A1187" s="120" t="s">
        <v>1065</v>
      </c>
      <c r="B1187" s="119"/>
      <c r="C1187" s="119"/>
      <c r="D1187" s="119"/>
      <c r="E1187" s="120"/>
      <c r="F1187" s="120">
        <f t="shared" si="165"/>
        <v>0</v>
      </c>
      <c r="G1187" s="120" t="str">
        <f t="shared" si="169"/>
        <v>    </v>
      </c>
      <c r="H1187" s="121" t="str">
        <f t="shared" si="167"/>
        <v> </v>
      </c>
      <c r="I1187" s="120"/>
      <c r="J1187" s="121" t="str">
        <f t="shared" si="170"/>
        <v>      保障性租赁住房</v>
      </c>
      <c r="K1187" s="113" t="str">
        <f t="shared" si="168"/>
        <v>  </v>
      </c>
      <c r="N1187" s="122"/>
    </row>
    <row r="1188" ht="15" customHeight="1" spans="1:14">
      <c r="A1188" s="120" t="s">
        <v>1066</v>
      </c>
      <c r="B1188" s="119">
        <v>5165</v>
      </c>
      <c r="C1188" s="119">
        <f>B1188-D1188</f>
        <v>5165</v>
      </c>
      <c r="D1188" s="119"/>
      <c r="E1188" s="120"/>
      <c r="F1188" s="120">
        <f t="shared" si="165"/>
        <v>0</v>
      </c>
      <c r="G1188" s="120" t="str">
        <f t="shared" si="169"/>
        <v>    </v>
      </c>
      <c r="H1188" s="121" t="str">
        <f t="shared" si="167"/>
        <v> </v>
      </c>
      <c r="I1188" s="120"/>
      <c r="J1188" s="121" t="str">
        <f t="shared" si="170"/>
        <v>      其他保障性安居工程支出</v>
      </c>
      <c r="K1188" s="113" t="str">
        <f t="shared" si="168"/>
        <v>  </v>
      </c>
      <c r="N1188" s="122"/>
    </row>
    <row r="1189" ht="15" customHeight="1" spans="1:14">
      <c r="A1189" s="120" t="s">
        <v>1067</v>
      </c>
      <c r="B1189" s="119">
        <f>SUM(B1190:B1192)</f>
        <v>3896</v>
      </c>
      <c r="C1189" s="119">
        <f>B1189-D1189</f>
        <v>3896</v>
      </c>
      <c r="D1189" s="119"/>
      <c r="E1189" s="120"/>
      <c r="F1189" s="120">
        <f t="shared" si="165"/>
        <v>0</v>
      </c>
      <c r="G1189" s="120" t="str">
        <f t="shared" si="169"/>
        <v>    </v>
      </c>
      <c r="H1189" s="121" t="str">
        <f t="shared" si="167"/>
        <v>住</v>
      </c>
      <c r="I1189" s="120" t="str">
        <f>A1189</f>
        <v>    住房改革支出</v>
      </c>
      <c r="J1189" s="121"/>
      <c r="K1189" s="113" t="str">
        <f t="shared" si="168"/>
        <v/>
      </c>
      <c r="N1189" s="122"/>
    </row>
    <row r="1190" ht="15" customHeight="1" spans="1:14">
      <c r="A1190" s="120" t="s">
        <v>1068</v>
      </c>
      <c r="B1190" s="119">
        <v>3896</v>
      </c>
      <c r="C1190" s="119">
        <f>B1190-D1190</f>
        <v>3896</v>
      </c>
      <c r="D1190" s="119"/>
      <c r="E1190" s="120"/>
      <c r="F1190" s="120">
        <f t="shared" si="165"/>
        <v>0</v>
      </c>
      <c r="G1190" s="120" t="str">
        <f t="shared" si="169"/>
        <v>    </v>
      </c>
      <c r="H1190" s="121" t="str">
        <f t="shared" si="167"/>
        <v> </v>
      </c>
      <c r="I1190" s="120"/>
      <c r="J1190" s="121" t="str">
        <f>A1190</f>
        <v>      住房公积金</v>
      </c>
      <c r="K1190" s="113" t="str">
        <f t="shared" si="168"/>
        <v>  </v>
      </c>
      <c r="N1190" s="122"/>
    </row>
    <row r="1191" ht="15" customHeight="1" spans="1:14">
      <c r="A1191" s="120" t="s">
        <v>1069</v>
      </c>
      <c r="B1191" s="119"/>
      <c r="C1191" s="119"/>
      <c r="D1191" s="119"/>
      <c r="E1191" s="120"/>
      <c r="F1191" s="120">
        <f t="shared" si="165"/>
        <v>0</v>
      </c>
      <c r="G1191" s="120" t="str">
        <f t="shared" si="169"/>
        <v>    </v>
      </c>
      <c r="H1191" s="121" t="str">
        <f t="shared" si="167"/>
        <v> </v>
      </c>
      <c r="I1191" s="120"/>
      <c r="J1191" s="121" t="str">
        <f>A1191</f>
        <v>      提租补贴</v>
      </c>
      <c r="K1191" s="113" t="str">
        <f t="shared" si="168"/>
        <v>  </v>
      </c>
      <c r="N1191" s="122"/>
    </row>
    <row r="1192" ht="15" customHeight="1" spans="1:14">
      <c r="A1192" s="120" t="s">
        <v>1070</v>
      </c>
      <c r="B1192" s="119"/>
      <c r="C1192" s="119"/>
      <c r="D1192" s="119"/>
      <c r="E1192" s="120"/>
      <c r="F1192" s="120">
        <f t="shared" si="165"/>
        <v>0</v>
      </c>
      <c r="G1192" s="120" t="str">
        <f t="shared" si="169"/>
        <v>    </v>
      </c>
      <c r="H1192" s="121" t="str">
        <f t="shared" si="167"/>
        <v> </v>
      </c>
      <c r="I1192" s="120"/>
      <c r="J1192" s="121" t="str">
        <f>A1192</f>
        <v>      购房补贴</v>
      </c>
      <c r="K1192" s="113" t="str">
        <f t="shared" si="168"/>
        <v>  </v>
      </c>
      <c r="N1192" s="122"/>
    </row>
    <row r="1193" ht="15" customHeight="1" spans="1:14">
      <c r="A1193" s="120" t="s">
        <v>1071</v>
      </c>
      <c r="B1193" s="119">
        <f>SUM(B1194:B1196)</f>
        <v>65</v>
      </c>
      <c r="C1193" s="119">
        <f>B1193-D1193</f>
        <v>65</v>
      </c>
      <c r="D1193" s="119"/>
      <c r="E1193" s="120"/>
      <c r="F1193" s="120">
        <f t="shared" si="165"/>
        <v>0</v>
      </c>
      <c r="G1193" s="120" t="str">
        <f t="shared" si="169"/>
        <v>    </v>
      </c>
      <c r="H1193" s="121" t="str">
        <f t="shared" si="167"/>
        <v>城</v>
      </c>
      <c r="I1193" s="120" t="str">
        <f>A1193</f>
        <v>    城乡社区住宅</v>
      </c>
      <c r="J1193" s="121"/>
      <c r="K1193" s="113" t="str">
        <f t="shared" si="168"/>
        <v/>
      </c>
      <c r="N1193" s="122"/>
    </row>
    <row r="1194" ht="15" customHeight="1" spans="1:14">
      <c r="A1194" s="120" t="s">
        <v>1072</v>
      </c>
      <c r="B1194" s="119"/>
      <c r="C1194" s="119"/>
      <c r="D1194" s="119"/>
      <c r="E1194" s="120"/>
      <c r="F1194" s="120">
        <f t="shared" si="165"/>
        <v>0</v>
      </c>
      <c r="G1194" s="120" t="str">
        <f t="shared" si="169"/>
        <v>    </v>
      </c>
      <c r="H1194" s="121" t="str">
        <f t="shared" si="167"/>
        <v> </v>
      </c>
      <c r="I1194" s="120"/>
      <c r="J1194" s="121" t="str">
        <f>A1194</f>
        <v>      公有住房建设和维修改造支出</v>
      </c>
      <c r="K1194" s="113" t="str">
        <f t="shared" si="168"/>
        <v>  </v>
      </c>
      <c r="N1194" s="122"/>
    </row>
    <row r="1195" ht="15" customHeight="1" spans="1:14">
      <c r="A1195" s="120" t="s">
        <v>1073</v>
      </c>
      <c r="B1195" s="119"/>
      <c r="C1195" s="119"/>
      <c r="D1195" s="119"/>
      <c r="E1195" s="120"/>
      <c r="F1195" s="120">
        <f t="shared" si="165"/>
        <v>0</v>
      </c>
      <c r="G1195" s="120" t="str">
        <f t="shared" si="169"/>
        <v>    </v>
      </c>
      <c r="H1195" s="121" t="str">
        <f t="shared" si="167"/>
        <v> </v>
      </c>
      <c r="I1195" s="120"/>
      <c r="J1195" s="121" t="str">
        <f>A1195</f>
        <v>      住房公积金管理</v>
      </c>
      <c r="K1195" s="113" t="str">
        <f t="shared" si="168"/>
        <v>  </v>
      </c>
      <c r="N1195" s="122"/>
    </row>
    <row r="1196" ht="15" customHeight="1" spans="1:14">
      <c r="A1196" s="120" t="s">
        <v>1074</v>
      </c>
      <c r="B1196" s="119">
        <v>65</v>
      </c>
      <c r="C1196" s="119">
        <f>B1196-D1196</f>
        <v>65</v>
      </c>
      <c r="D1196" s="119"/>
      <c r="E1196" s="120"/>
      <c r="F1196" s="120">
        <f t="shared" si="165"/>
        <v>0</v>
      </c>
      <c r="G1196" s="120" t="str">
        <f t="shared" si="169"/>
        <v>    </v>
      </c>
      <c r="H1196" s="121" t="str">
        <f t="shared" si="167"/>
        <v> </v>
      </c>
      <c r="I1196" s="120"/>
      <c r="J1196" s="121" t="str">
        <f>A1196</f>
        <v>      其他城乡社区住宅支出</v>
      </c>
      <c r="K1196" s="113" t="str">
        <f t="shared" si="168"/>
        <v>  </v>
      </c>
      <c r="N1196" s="122"/>
    </row>
    <row r="1197" ht="15" customHeight="1" spans="1:14">
      <c r="A1197" s="120" t="s">
        <v>134</v>
      </c>
      <c r="B1197" s="119">
        <f>B1198+B1216+B1223+B1229</f>
        <v>448</v>
      </c>
      <c r="C1197" s="119">
        <f>B1197-D1197</f>
        <v>448</v>
      </c>
      <c r="D1197" s="119"/>
      <c r="E1197" s="120"/>
      <c r="F1197" s="120">
        <f t="shared" si="165"/>
        <v>0</v>
      </c>
      <c r="G1197" s="120" t="str">
        <f t="shared" si="169"/>
        <v>粮油物资</v>
      </c>
      <c r="H1197" s="121" t="str">
        <f t="shared" si="167"/>
        <v>储</v>
      </c>
      <c r="I1197" s="120" t="str">
        <f>A1197</f>
        <v>粮油物资储备支出</v>
      </c>
      <c r="J1197" s="121"/>
      <c r="K1197" s="113" t="str">
        <f t="shared" si="168"/>
        <v/>
      </c>
      <c r="N1197" s="122"/>
    </row>
    <row r="1198" ht="15" customHeight="1" spans="1:14">
      <c r="A1198" s="120" t="s">
        <v>1075</v>
      </c>
      <c r="B1198" s="119">
        <f>SUM(B1199:B1215)</f>
        <v>10</v>
      </c>
      <c r="C1198" s="119">
        <f>B1198-D1198</f>
        <v>10</v>
      </c>
      <c r="D1198" s="119"/>
      <c r="E1198" s="120"/>
      <c r="F1198" s="120">
        <f t="shared" si="165"/>
        <v>0</v>
      </c>
      <c r="G1198" s="120" t="str">
        <f t="shared" si="169"/>
        <v>    </v>
      </c>
      <c r="H1198" s="121" t="str">
        <f t="shared" si="167"/>
        <v>粮</v>
      </c>
      <c r="I1198" s="120" t="str">
        <f>A1198</f>
        <v>    粮油物资事务</v>
      </c>
      <c r="J1198" s="121"/>
      <c r="K1198" s="113" t="str">
        <f t="shared" si="168"/>
        <v/>
      </c>
      <c r="N1198" s="122"/>
    </row>
    <row r="1199" ht="15" customHeight="1" spans="1:14">
      <c r="A1199" s="120" t="s">
        <v>187</v>
      </c>
      <c r="B1199" s="119"/>
      <c r="C1199" s="119"/>
      <c r="D1199" s="119"/>
      <c r="E1199" s="120"/>
      <c r="F1199" s="120">
        <f t="shared" si="165"/>
        <v>0</v>
      </c>
      <c r="G1199" s="120" t="str">
        <f t="shared" si="169"/>
        <v>    </v>
      </c>
      <c r="H1199" s="121" t="str">
        <f t="shared" si="167"/>
        <v> </v>
      </c>
      <c r="I1199" s="120"/>
      <c r="J1199" s="121" t="str">
        <f t="shared" ref="J1199:J1215" si="171">A1199</f>
        <v>      行政运行</v>
      </c>
      <c r="K1199" s="113" t="str">
        <f t="shared" si="168"/>
        <v>  </v>
      </c>
      <c r="N1199" s="122"/>
    </row>
    <row r="1200" ht="15" customHeight="1" spans="1:14">
      <c r="A1200" s="120" t="s">
        <v>188</v>
      </c>
      <c r="B1200" s="119"/>
      <c r="C1200" s="119"/>
      <c r="D1200" s="119"/>
      <c r="E1200" s="120"/>
      <c r="F1200" s="120">
        <f t="shared" si="165"/>
        <v>0</v>
      </c>
      <c r="G1200" s="120" t="str">
        <f t="shared" si="169"/>
        <v>    </v>
      </c>
      <c r="H1200" s="121" t="str">
        <f t="shared" si="167"/>
        <v> </v>
      </c>
      <c r="I1200" s="120"/>
      <c r="J1200" s="121" t="str">
        <f t="shared" si="171"/>
        <v>      一般行政管理事务</v>
      </c>
      <c r="K1200" s="113" t="str">
        <f t="shared" si="168"/>
        <v>  </v>
      </c>
      <c r="N1200" s="122"/>
    </row>
    <row r="1201" ht="15" customHeight="1" spans="1:14">
      <c r="A1201" s="120" t="s">
        <v>189</v>
      </c>
      <c r="B1201" s="119"/>
      <c r="C1201" s="119"/>
      <c r="D1201" s="119"/>
      <c r="E1201" s="120"/>
      <c r="F1201" s="120">
        <f t="shared" si="165"/>
        <v>0</v>
      </c>
      <c r="G1201" s="120" t="str">
        <f t="shared" si="169"/>
        <v>    </v>
      </c>
      <c r="H1201" s="121" t="str">
        <f t="shared" si="167"/>
        <v> </v>
      </c>
      <c r="I1201" s="120"/>
      <c r="J1201" s="121" t="str">
        <f t="shared" si="171"/>
        <v>      机关服务</v>
      </c>
      <c r="K1201" s="113" t="str">
        <f t="shared" si="168"/>
        <v>  </v>
      </c>
      <c r="N1201" s="122"/>
    </row>
    <row r="1202" ht="15" customHeight="1" spans="1:14">
      <c r="A1202" s="120" t="s">
        <v>1076</v>
      </c>
      <c r="B1202" s="119"/>
      <c r="C1202" s="119"/>
      <c r="D1202" s="119"/>
      <c r="E1202" s="120"/>
      <c r="F1202" s="120">
        <f t="shared" si="165"/>
        <v>0</v>
      </c>
      <c r="G1202" s="120" t="str">
        <f t="shared" si="169"/>
        <v>    </v>
      </c>
      <c r="H1202" s="121" t="str">
        <f t="shared" si="167"/>
        <v> </v>
      </c>
      <c r="I1202" s="120"/>
      <c r="J1202" s="121" t="str">
        <f t="shared" si="171"/>
        <v>      财务和审计支出</v>
      </c>
      <c r="K1202" s="113" t="str">
        <f t="shared" si="168"/>
        <v>  </v>
      </c>
      <c r="N1202" s="122"/>
    </row>
    <row r="1203" ht="15" customHeight="1" spans="1:14">
      <c r="A1203" s="120" t="s">
        <v>1077</v>
      </c>
      <c r="B1203" s="119"/>
      <c r="C1203" s="119"/>
      <c r="D1203" s="119"/>
      <c r="E1203" s="120"/>
      <c r="F1203" s="120">
        <f t="shared" si="165"/>
        <v>0</v>
      </c>
      <c r="G1203" s="120" t="str">
        <f t="shared" si="169"/>
        <v>    </v>
      </c>
      <c r="H1203" s="121" t="str">
        <f t="shared" si="167"/>
        <v> </v>
      </c>
      <c r="I1203" s="120"/>
      <c r="J1203" s="121" t="str">
        <f t="shared" si="171"/>
        <v>      信息统计</v>
      </c>
      <c r="K1203" s="113" t="str">
        <f t="shared" si="168"/>
        <v>  </v>
      </c>
      <c r="N1203" s="122"/>
    </row>
    <row r="1204" ht="15" customHeight="1" spans="1:14">
      <c r="A1204" s="120" t="s">
        <v>1078</v>
      </c>
      <c r="B1204" s="119"/>
      <c r="C1204" s="119"/>
      <c r="D1204" s="119"/>
      <c r="E1204" s="120"/>
      <c r="F1204" s="120">
        <f t="shared" si="165"/>
        <v>0</v>
      </c>
      <c r="G1204" s="120" t="str">
        <f t="shared" si="169"/>
        <v>    </v>
      </c>
      <c r="H1204" s="121" t="str">
        <f t="shared" si="167"/>
        <v> </v>
      </c>
      <c r="I1204" s="120"/>
      <c r="J1204" s="121" t="str">
        <f t="shared" si="171"/>
        <v>      专项业务活动</v>
      </c>
      <c r="K1204" s="113" t="str">
        <f t="shared" si="168"/>
        <v>  </v>
      </c>
      <c r="N1204" s="122"/>
    </row>
    <row r="1205" ht="15" customHeight="1" spans="1:14">
      <c r="A1205" s="120" t="s">
        <v>1079</v>
      </c>
      <c r="B1205" s="119"/>
      <c r="C1205" s="119"/>
      <c r="D1205" s="119"/>
      <c r="E1205" s="120"/>
      <c r="F1205" s="120">
        <f t="shared" si="165"/>
        <v>0</v>
      </c>
      <c r="G1205" s="120" t="str">
        <f t="shared" si="169"/>
        <v>    </v>
      </c>
      <c r="H1205" s="121" t="str">
        <f t="shared" si="167"/>
        <v> </v>
      </c>
      <c r="I1205" s="120"/>
      <c r="J1205" s="121" t="str">
        <f t="shared" si="171"/>
        <v>      国家粮油差价补贴</v>
      </c>
      <c r="K1205" s="113" t="str">
        <f t="shared" si="168"/>
        <v>  </v>
      </c>
      <c r="N1205" s="122"/>
    </row>
    <row r="1206" ht="15" customHeight="1" spans="1:14">
      <c r="A1206" s="120" t="s">
        <v>1080</v>
      </c>
      <c r="B1206" s="119"/>
      <c r="C1206" s="119"/>
      <c r="D1206" s="119"/>
      <c r="E1206" s="120"/>
      <c r="F1206" s="120">
        <f t="shared" si="165"/>
        <v>0</v>
      </c>
      <c r="G1206" s="120" t="str">
        <f t="shared" si="169"/>
        <v>    </v>
      </c>
      <c r="H1206" s="121" t="str">
        <f t="shared" si="167"/>
        <v> </v>
      </c>
      <c r="I1206" s="120"/>
      <c r="J1206" s="121" t="str">
        <f t="shared" si="171"/>
        <v>      粮食财务挂账利息补贴</v>
      </c>
      <c r="K1206" s="113" t="str">
        <f t="shared" si="168"/>
        <v>  </v>
      </c>
      <c r="N1206" s="122"/>
    </row>
    <row r="1207" ht="15" customHeight="1" spans="1:14">
      <c r="A1207" s="120" t="s">
        <v>1081</v>
      </c>
      <c r="B1207" s="119"/>
      <c r="C1207" s="119"/>
      <c r="D1207" s="119"/>
      <c r="E1207" s="120"/>
      <c r="F1207" s="120">
        <f t="shared" si="165"/>
        <v>0</v>
      </c>
      <c r="G1207" s="120" t="str">
        <f t="shared" si="169"/>
        <v>    </v>
      </c>
      <c r="H1207" s="121" t="str">
        <f t="shared" si="167"/>
        <v> </v>
      </c>
      <c r="I1207" s="120"/>
      <c r="J1207" s="121" t="str">
        <f t="shared" si="171"/>
        <v>      粮食财务挂账消化款</v>
      </c>
      <c r="K1207" s="113" t="str">
        <f t="shared" si="168"/>
        <v>  </v>
      </c>
      <c r="N1207" s="122"/>
    </row>
    <row r="1208" ht="15" customHeight="1" spans="1:14">
      <c r="A1208" s="120" t="s">
        <v>1082</v>
      </c>
      <c r="B1208" s="119"/>
      <c r="C1208" s="119"/>
      <c r="D1208" s="119"/>
      <c r="E1208" s="120"/>
      <c r="F1208" s="120">
        <f t="shared" si="165"/>
        <v>0</v>
      </c>
      <c r="G1208" s="120" t="str">
        <f t="shared" si="169"/>
        <v>    </v>
      </c>
      <c r="H1208" s="121" t="str">
        <f t="shared" si="167"/>
        <v> </v>
      </c>
      <c r="I1208" s="120"/>
      <c r="J1208" s="121" t="str">
        <f t="shared" si="171"/>
        <v>      处理陈化粮补贴</v>
      </c>
      <c r="K1208" s="113" t="str">
        <f t="shared" si="168"/>
        <v>  </v>
      </c>
      <c r="N1208" s="122"/>
    </row>
    <row r="1209" ht="15" customHeight="1" spans="1:14">
      <c r="A1209" s="120" t="s">
        <v>1083</v>
      </c>
      <c r="B1209" s="119"/>
      <c r="C1209" s="119"/>
      <c r="D1209" s="119"/>
      <c r="E1209" s="120"/>
      <c r="F1209" s="120">
        <f t="shared" si="165"/>
        <v>0</v>
      </c>
      <c r="G1209" s="120" t="str">
        <f t="shared" si="169"/>
        <v>    </v>
      </c>
      <c r="H1209" s="121" t="str">
        <f t="shared" si="167"/>
        <v> </v>
      </c>
      <c r="I1209" s="120"/>
      <c r="J1209" s="121" t="str">
        <f t="shared" si="171"/>
        <v>      粮食风险基金</v>
      </c>
      <c r="K1209" s="113" t="str">
        <f t="shared" si="168"/>
        <v>  </v>
      </c>
      <c r="N1209" s="122"/>
    </row>
    <row r="1210" ht="15" customHeight="1" spans="1:14">
      <c r="A1210" s="120" t="s">
        <v>1084</v>
      </c>
      <c r="B1210" s="119"/>
      <c r="C1210" s="119"/>
      <c r="D1210" s="119"/>
      <c r="E1210" s="120"/>
      <c r="F1210" s="120">
        <f t="shared" si="165"/>
        <v>0</v>
      </c>
      <c r="G1210" s="120" t="str">
        <f t="shared" si="169"/>
        <v>    </v>
      </c>
      <c r="H1210" s="121" t="str">
        <f t="shared" si="167"/>
        <v> </v>
      </c>
      <c r="I1210" s="120"/>
      <c r="J1210" s="121" t="str">
        <f t="shared" si="171"/>
        <v>      粮油市场调控专项资金</v>
      </c>
      <c r="K1210" s="113" t="str">
        <f t="shared" si="168"/>
        <v>  </v>
      </c>
      <c r="N1210" s="122"/>
    </row>
    <row r="1211" ht="15" customHeight="1" spans="1:14">
      <c r="A1211" s="120" t="s">
        <v>1085</v>
      </c>
      <c r="B1211" s="119"/>
      <c r="C1211" s="119"/>
      <c r="D1211" s="119"/>
      <c r="E1211" s="120"/>
      <c r="F1211" s="120">
        <f t="shared" si="165"/>
        <v>0</v>
      </c>
      <c r="G1211" s="120" t="str">
        <f t="shared" si="169"/>
        <v>    </v>
      </c>
      <c r="H1211" s="121" t="str">
        <f t="shared" si="167"/>
        <v> </v>
      </c>
      <c r="I1211" s="120"/>
      <c r="J1211" s="121" t="str">
        <f t="shared" si="171"/>
        <v>      设施建设</v>
      </c>
      <c r="K1211" s="113" t="str">
        <f t="shared" si="168"/>
        <v>  </v>
      </c>
      <c r="N1211" s="122"/>
    </row>
    <row r="1212" ht="15" customHeight="1" spans="1:14">
      <c r="A1212" s="120" t="s">
        <v>1086</v>
      </c>
      <c r="B1212" s="119"/>
      <c r="C1212" s="119"/>
      <c r="D1212" s="119"/>
      <c r="E1212" s="120"/>
      <c r="F1212" s="120">
        <f t="shared" si="165"/>
        <v>0</v>
      </c>
      <c r="G1212" s="120" t="str">
        <f t="shared" si="169"/>
        <v>    </v>
      </c>
      <c r="H1212" s="121" t="str">
        <f t="shared" si="167"/>
        <v> </v>
      </c>
      <c r="I1212" s="120"/>
      <c r="J1212" s="121" t="str">
        <f t="shared" si="171"/>
        <v>      设施安全</v>
      </c>
      <c r="K1212" s="113" t="str">
        <f t="shared" si="168"/>
        <v>  </v>
      </c>
      <c r="N1212" s="122"/>
    </row>
    <row r="1213" ht="15" customHeight="1" spans="1:14">
      <c r="A1213" s="120" t="s">
        <v>1087</v>
      </c>
      <c r="B1213" s="119"/>
      <c r="C1213" s="119"/>
      <c r="D1213" s="119"/>
      <c r="E1213" s="120"/>
      <c r="F1213" s="120">
        <f t="shared" si="165"/>
        <v>0</v>
      </c>
      <c r="G1213" s="120" t="str">
        <f t="shared" si="169"/>
        <v>    </v>
      </c>
      <c r="H1213" s="121" t="str">
        <f t="shared" si="167"/>
        <v> </v>
      </c>
      <c r="I1213" s="120"/>
      <c r="J1213" s="121" t="str">
        <f t="shared" si="171"/>
        <v>      物资保管保养</v>
      </c>
      <c r="K1213" s="113" t="str">
        <f t="shared" si="168"/>
        <v>  </v>
      </c>
      <c r="N1213" s="122"/>
    </row>
    <row r="1214" ht="15" customHeight="1" spans="1:14">
      <c r="A1214" s="120" t="s">
        <v>196</v>
      </c>
      <c r="B1214" s="119"/>
      <c r="C1214" s="119"/>
      <c r="D1214" s="119"/>
      <c r="E1214" s="120"/>
      <c r="F1214" s="120">
        <f t="shared" si="165"/>
        <v>0</v>
      </c>
      <c r="G1214" s="120" t="str">
        <f t="shared" si="169"/>
        <v>    </v>
      </c>
      <c r="H1214" s="121" t="str">
        <f t="shared" si="167"/>
        <v> </v>
      </c>
      <c r="I1214" s="120"/>
      <c r="J1214" s="121" t="str">
        <f t="shared" si="171"/>
        <v>      事业运行</v>
      </c>
      <c r="K1214" s="113" t="str">
        <f t="shared" si="168"/>
        <v>  </v>
      </c>
      <c r="N1214" s="122"/>
    </row>
    <row r="1215" ht="15" customHeight="1" spans="1:14">
      <c r="A1215" s="120" t="s">
        <v>1088</v>
      </c>
      <c r="B1215" s="119">
        <v>10</v>
      </c>
      <c r="C1215" s="119">
        <f>B1215-D1215</f>
        <v>10</v>
      </c>
      <c r="D1215" s="119"/>
      <c r="E1215" s="120"/>
      <c r="F1215" s="120">
        <f t="shared" si="165"/>
        <v>0</v>
      </c>
      <c r="G1215" s="120" t="str">
        <f t="shared" si="169"/>
        <v>    </v>
      </c>
      <c r="H1215" s="121" t="str">
        <f t="shared" si="167"/>
        <v> </v>
      </c>
      <c r="I1215" s="120"/>
      <c r="J1215" s="121" t="str">
        <f t="shared" si="171"/>
        <v>      其他粮油物资事务支出</v>
      </c>
      <c r="K1215" s="113" t="str">
        <f t="shared" si="168"/>
        <v>  </v>
      </c>
      <c r="N1215" s="122"/>
    </row>
    <row r="1216" ht="15" customHeight="1" spans="1:14">
      <c r="A1216" s="120" t="s">
        <v>1089</v>
      </c>
      <c r="B1216" s="119"/>
      <c r="C1216" s="119"/>
      <c r="D1216" s="119"/>
      <c r="E1216" s="120"/>
      <c r="F1216" s="120">
        <f t="shared" si="165"/>
        <v>0</v>
      </c>
      <c r="G1216" s="120" t="str">
        <f t="shared" si="169"/>
        <v>    </v>
      </c>
      <c r="H1216" s="121" t="str">
        <f t="shared" si="167"/>
        <v>能</v>
      </c>
      <c r="I1216" s="120" t="str">
        <f>A1216</f>
        <v>    能源储备</v>
      </c>
      <c r="J1216" s="121"/>
      <c r="K1216" s="113" t="str">
        <f t="shared" si="168"/>
        <v/>
      </c>
      <c r="N1216" s="122"/>
    </row>
    <row r="1217" ht="15" customHeight="1" spans="1:14">
      <c r="A1217" s="120" t="s">
        <v>1090</v>
      </c>
      <c r="B1217" s="119"/>
      <c r="C1217" s="119"/>
      <c r="D1217" s="119"/>
      <c r="E1217" s="120"/>
      <c r="F1217" s="120">
        <f t="shared" si="165"/>
        <v>0</v>
      </c>
      <c r="G1217" s="120" t="str">
        <f t="shared" si="169"/>
        <v>    </v>
      </c>
      <c r="H1217" s="121" t="str">
        <f t="shared" si="167"/>
        <v> </v>
      </c>
      <c r="I1217" s="120"/>
      <c r="J1217" s="121" t="str">
        <f t="shared" ref="J1217:J1222" si="172">A1217</f>
        <v>      石油储备</v>
      </c>
      <c r="K1217" s="113" t="str">
        <f t="shared" si="168"/>
        <v>  </v>
      </c>
      <c r="N1217" s="122"/>
    </row>
    <row r="1218" ht="15" customHeight="1" spans="1:14">
      <c r="A1218" s="120" t="s">
        <v>1091</v>
      </c>
      <c r="B1218" s="119"/>
      <c r="C1218" s="119"/>
      <c r="D1218" s="119"/>
      <c r="E1218" s="120"/>
      <c r="F1218" s="120">
        <f t="shared" si="165"/>
        <v>0</v>
      </c>
      <c r="G1218" s="120" t="str">
        <f t="shared" si="169"/>
        <v>    </v>
      </c>
      <c r="H1218" s="121" t="str">
        <f t="shared" si="167"/>
        <v> </v>
      </c>
      <c r="I1218" s="120"/>
      <c r="J1218" s="121" t="str">
        <f t="shared" si="172"/>
        <v>      天然铀储备</v>
      </c>
      <c r="K1218" s="113" t="str">
        <f t="shared" si="168"/>
        <v>  </v>
      </c>
      <c r="N1218" s="122"/>
    </row>
    <row r="1219" ht="15" customHeight="1" spans="1:14">
      <c r="A1219" s="120" t="s">
        <v>1092</v>
      </c>
      <c r="B1219" s="119"/>
      <c r="C1219" s="119"/>
      <c r="D1219" s="119"/>
      <c r="E1219" s="120"/>
      <c r="F1219" s="120">
        <f t="shared" si="165"/>
        <v>0</v>
      </c>
      <c r="G1219" s="120" t="str">
        <f t="shared" si="169"/>
        <v>    </v>
      </c>
      <c r="H1219" s="121" t="str">
        <f t="shared" si="167"/>
        <v> </v>
      </c>
      <c r="I1219" s="120"/>
      <c r="J1219" s="121" t="str">
        <f t="shared" si="172"/>
        <v>      煤炭储备</v>
      </c>
      <c r="K1219" s="113" t="str">
        <f t="shared" si="168"/>
        <v>  </v>
      </c>
      <c r="N1219" s="122"/>
    </row>
    <row r="1220" ht="15" customHeight="1" spans="1:14">
      <c r="A1220" s="120" t="s">
        <v>1093</v>
      </c>
      <c r="B1220" s="119"/>
      <c r="C1220" s="119"/>
      <c r="D1220" s="119"/>
      <c r="E1220" s="120"/>
      <c r="F1220" s="120">
        <f t="shared" si="165"/>
        <v>0</v>
      </c>
      <c r="G1220" s="120" t="str">
        <f t="shared" si="169"/>
        <v>    </v>
      </c>
      <c r="H1220" s="121" t="str">
        <f t="shared" si="167"/>
        <v> </v>
      </c>
      <c r="I1220" s="120"/>
      <c r="J1220" s="121" t="str">
        <f t="shared" si="172"/>
        <v>      成品油储备</v>
      </c>
      <c r="K1220" s="113" t="str">
        <f t="shared" si="168"/>
        <v>  </v>
      </c>
      <c r="N1220" s="122"/>
    </row>
    <row r="1221" ht="15" customHeight="1" spans="1:14">
      <c r="A1221" s="120" t="s">
        <v>1094</v>
      </c>
      <c r="B1221" s="119"/>
      <c r="C1221" s="119"/>
      <c r="D1221" s="119"/>
      <c r="E1221" s="120"/>
      <c r="F1221" s="120">
        <f t="shared" si="165"/>
        <v>0</v>
      </c>
      <c r="G1221" s="120" t="str">
        <f t="shared" si="169"/>
        <v>    </v>
      </c>
      <c r="H1221" s="121" t="str">
        <f t="shared" si="167"/>
        <v> </v>
      </c>
      <c r="I1221" s="120"/>
      <c r="J1221" s="121" t="str">
        <f t="shared" si="172"/>
        <v>      天然气储备</v>
      </c>
      <c r="K1221" s="113" t="str">
        <f t="shared" si="168"/>
        <v>  </v>
      </c>
      <c r="N1221" s="122"/>
    </row>
    <row r="1222" ht="15" customHeight="1" spans="1:14">
      <c r="A1222" s="120" t="s">
        <v>1095</v>
      </c>
      <c r="B1222" s="119"/>
      <c r="C1222" s="119"/>
      <c r="D1222" s="119"/>
      <c r="E1222" s="120"/>
      <c r="F1222" s="120">
        <f t="shared" si="165"/>
        <v>0</v>
      </c>
      <c r="G1222" s="120" t="str">
        <f t="shared" si="169"/>
        <v>    </v>
      </c>
      <c r="H1222" s="121" t="str">
        <f t="shared" si="167"/>
        <v> </v>
      </c>
      <c r="I1222" s="120"/>
      <c r="J1222" s="121" t="str">
        <f t="shared" si="172"/>
        <v>      其他能源储备支出</v>
      </c>
      <c r="K1222" s="113" t="str">
        <f t="shared" si="168"/>
        <v>  </v>
      </c>
      <c r="N1222" s="122"/>
    </row>
    <row r="1223" ht="15" customHeight="1" spans="1:14">
      <c r="A1223" s="120" t="s">
        <v>1096</v>
      </c>
      <c r="B1223" s="119">
        <f>SUM(B1224:B1228)</f>
        <v>99</v>
      </c>
      <c r="C1223" s="119">
        <f>B1223-D1223</f>
        <v>99</v>
      </c>
      <c r="D1223" s="119"/>
      <c r="E1223" s="120"/>
      <c r="F1223" s="120">
        <f t="shared" ref="F1223:F1286" si="173">B1223-C1223</f>
        <v>0</v>
      </c>
      <c r="G1223" s="120" t="str">
        <f t="shared" si="169"/>
        <v>    </v>
      </c>
      <c r="H1223" s="121" t="str">
        <f t="shared" si="167"/>
        <v>粮</v>
      </c>
      <c r="I1223" s="120" t="str">
        <f>A1223</f>
        <v>    粮油储备</v>
      </c>
      <c r="J1223" s="121"/>
      <c r="K1223" s="113" t="str">
        <f t="shared" si="168"/>
        <v/>
      </c>
      <c r="N1223" s="122"/>
    </row>
    <row r="1224" ht="15" customHeight="1" spans="1:14">
      <c r="A1224" s="120" t="s">
        <v>1097</v>
      </c>
      <c r="B1224" s="119">
        <v>99</v>
      </c>
      <c r="C1224" s="119">
        <f>B1224-D1224</f>
        <v>99</v>
      </c>
      <c r="D1224" s="119"/>
      <c r="E1224" s="120"/>
      <c r="F1224" s="120">
        <f t="shared" si="173"/>
        <v>0</v>
      </c>
      <c r="G1224" s="120" t="str">
        <f t="shared" si="169"/>
        <v>    </v>
      </c>
      <c r="H1224" s="121" t="str">
        <f t="shared" si="167"/>
        <v> </v>
      </c>
      <c r="I1224" s="120"/>
      <c r="J1224" s="121" t="str">
        <f>A1224</f>
        <v>      储备粮油补贴</v>
      </c>
      <c r="K1224" s="113" t="str">
        <f t="shared" si="168"/>
        <v>  </v>
      </c>
      <c r="N1224" s="122"/>
    </row>
    <row r="1225" ht="15" customHeight="1" spans="1:14">
      <c r="A1225" s="120" t="s">
        <v>1098</v>
      </c>
      <c r="B1225" s="119"/>
      <c r="C1225" s="119"/>
      <c r="D1225" s="119"/>
      <c r="E1225" s="120"/>
      <c r="F1225" s="120">
        <f t="shared" si="173"/>
        <v>0</v>
      </c>
      <c r="G1225" s="120" t="str">
        <f t="shared" si="169"/>
        <v>    </v>
      </c>
      <c r="H1225" s="121" t="str">
        <f t="shared" si="167"/>
        <v> </v>
      </c>
      <c r="I1225" s="120"/>
      <c r="J1225" s="121" t="str">
        <f>A1225</f>
        <v>      储备粮油差价补贴</v>
      </c>
      <c r="K1225" s="113" t="str">
        <f t="shared" si="168"/>
        <v>  </v>
      </c>
      <c r="N1225" s="122"/>
    </row>
    <row r="1226" ht="15" customHeight="1" spans="1:14">
      <c r="A1226" s="120" t="s">
        <v>1099</v>
      </c>
      <c r="B1226" s="119"/>
      <c r="C1226" s="119"/>
      <c r="D1226" s="119"/>
      <c r="E1226" s="120"/>
      <c r="F1226" s="120">
        <f t="shared" si="173"/>
        <v>0</v>
      </c>
      <c r="G1226" s="120" t="str">
        <f t="shared" si="169"/>
        <v>    </v>
      </c>
      <c r="H1226" s="121" t="str">
        <f t="shared" si="167"/>
        <v> </v>
      </c>
      <c r="I1226" s="120"/>
      <c r="J1226" s="121" t="str">
        <f>A1226</f>
        <v>      储备粮（油）库建设</v>
      </c>
      <c r="K1226" s="113" t="str">
        <f t="shared" si="168"/>
        <v>  </v>
      </c>
      <c r="N1226" s="122"/>
    </row>
    <row r="1227" ht="15" customHeight="1" spans="1:14">
      <c r="A1227" s="120" t="s">
        <v>1100</v>
      </c>
      <c r="B1227" s="119"/>
      <c r="C1227" s="119"/>
      <c r="D1227" s="119"/>
      <c r="E1227" s="120"/>
      <c r="F1227" s="120">
        <f t="shared" si="173"/>
        <v>0</v>
      </c>
      <c r="G1227" s="120" t="str">
        <f t="shared" si="169"/>
        <v>    </v>
      </c>
      <c r="H1227" s="121" t="str">
        <f t="shared" si="167"/>
        <v> </v>
      </c>
      <c r="I1227" s="120"/>
      <c r="J1227" s="121" t="str">
        <f>A1227</f>
        <v>      最低收购价政策支出</v>
      </c>
      <c r="K1227" s="113" t="str">
        <f t="shared" si="168"/>
        <v>  </v>
      </c>
      <c r="N1227" s="122"/>
    </row>
    <row r="1228" ht="15" customHeight="1" spans="1:14">
      <c r="A1228" s="120" t="s">
        <v>1101</v>
      </c>
      <c r="B1228" s="119"/>
      <c r="C1228" s="119"/>
      <c r="D1228" s="119"/>
      <c r="E1228" s="120"/>
      <c r="F1228" s="120">
        <f t="shared" si="173"/>
        <v>0</v>
      </c>
      <c r="G1228" s="120" t="str">
        <f t="shared" si="169"/>
        <v>    </v>
      </c>
      <c r="H1228" s="121" t="str">
        <f t="shared" si="167"/>
        <v> </v>
      </c>
      <c r="I1228" s="120"/>
      <c r="J1228" s="121" t="str">
        <f>A1228</f>
        <v>      其他粮油储备支出</v>
      </c>
      <c r="K1228" s="113" t="str">
        <f t="shared" si="168"/>
        <v>  </v>
      </c>
      <c r="N1228" s="122"/>
    </row>
    <row r="1229" ht="15" customHeight="1" spans="1:14">
      <c r="A1229" s="120" t="s">
        <v>1102</v>
      </c>
      <c r="B1229" s="119">
        <f>SUM(B1230:B1241)</f>
        <v>339</v>
      </c>
      <c r="C1229" s="119">
        <f>B1229-D1229</f>
        <v>339</v>
      </c>
      <c r="D1229" s="119"/>
      <c r="E1229" s="120"/>
      <c r="F1229" s="120">
        <f t="shared" si="173"/>
        <v>0</v>
      </c>
      <c r="G1229" s="120" t="str">
        <f t="shared" si="169"/>
        <v>    </v>
      </c>
      <c r="H1229" s="121" t="str">
        <f t="shared" si="167"/>
        <v>重</v>
      </c>
      <c r="I1229" s="120" t="str">
        <f>A1229</f>
        <v>    重要商品储备</v>
      </c>
      <c r="J1229" s="121"/>
      <c r="K1229" s="113" t="str">
        <f t="shared" si="168"/>
        <v/>
      </c>
      <c r="N1229" s="122"/>
    </row>
    <row r="1230" ht="15" customHeight="1" spans="1:14">
      <c r="A1230" s="120" t="s">
        <v>1103</v>
      </c>
      <c r="B1230" s="119"/>
      <c r="C1230" s="119"/>
      <c r="D1230" s="119"/>
      <c r="E1230" s="120"/>
      <c r="F1230" s="120">
        <f t="shared" si="173"/>
        <v>0</v>
      </c>
      <c r="G1230" s="120" t="str">
        <f t="shared" si="169"/>
        <v>    </v>
      </c>
      <c r="H1230" s="121" t="str">
        <f t="shared" ref="H1230:H1293" si="174">MID(A1230,5,1)</f>
        <v> </v>
      </c>
      <c r="I1230" s="120"/>
      <c r="J1230" s="121" t="str">
        <f t="shared" ref="J1230:J1241" si="175">A1230</f>
        <v>      棉花储备</v>
      </c>
      <c r="K1230" s="113" t="str">
        <f t="shared" ref="K1230:K1293" si="176">LEFT(J1230,2)</f>
        <v>  </v>
      </c>
      <c r="N1230" s="122"/>
    </row>
    <row r="1231" ht="15" customHeight="1" spans="1:14">
      <c r="A1231" s="120" t="s">
        <v>1104</v>
      </c>
      <c r="B1231" s="119"/>
      <c r="C1231" s="119"/>
      <c r="D1231" s="119"/>
      <c r="E1231" s="120"/>
      <c r="F1231" s="120">
        <f t="shared" si="173"/>
        <v>0</v>
      </c>
      <c r="G1231" s="120" t="str">
        <f t="shared" si="169"/>
        <v>    </v>
      </c>
      <c r="H1231" s="121" t="str">
        <f t="shared" si="174"/>
        <v> </v>
      </c>
      <c r="I1231" s="120"/>
      <c r="J1231" s="121" t="str">
        <f t="shared" si="175"/>
        <v>      食糖储备</v>
      </c>
      <c r="K1231" s="113" t="str">
        <f t="shared" si="176"/>
        <v>  </v>
      </c>
      <c r="N1231" s="122"/>
    </row>
    <row r="1232" ht="15" customHeight="1" spans="1:14">
      <c r="A1232" s="120" t="s">
        <v>1105</v>
      </c>
      <c r="B1232" s="119"/>
      <c r="C1232" s="119"/>
      <c r="D1232" s="119"/>
      <c r="E1232" s="120"/>
      <c r="F1232" s="120">
        <f t="shared" si="173"/>
        <v>0</v>
      </c>
      <c r="G1232" s="120" t="str">
        <f t="shared" si="169"/>
        <v>    </v>
      </c>
      <c r="H1232" s="121" t="str">
        <f t="shared" si="174"/>
        <v> </v>
      </c>
      <c r="I1232" s="120"/>
      <c r="J1232" s="121" t="str">
        <f t="shared" si="175"/>
        <v>      肉类储备</v>
      </c>
      <c r="K1232" s="113" t="str">
        <f t="shared" si="176"/>
        <v>  </v>
      </c>
      <c r="N1232" s="122"/>
    </row>
    <row r="1233" ht="15" customHeight="1" spans="1:14">
      <c r="A1233" s="120" t="s">
        <v>1106</v>
      </c>
      <c r="B1233" s="119"/>
      <c r="C1233" s="119"/>
      <c r="D1233" s="119"/>
      <c r="E1233" s="120"/>
      <c r="F1233" s="120">
        <f t="shared" si="173"/>
        <v>0</v>
      </c>
      <c r="G1233" s="120" t="str">
        <f t="shared" si="169"/>
        <v>    </v>
      </c>
      <c r="H1233" s="121" t="str">
        <f t="shared" si="174"/>
        <v> </v>
      </c>
      <c r="I1233" s="120"/>
      <c r="J1233" s="121" t="str">
        <f t="shared" si="175"/>
        <v>      化肥储备</v>
      </c>
      <c r="K1233" s="113" t="str">
        <f t="shared" si="176"/>
        <v>  </v>
      </c>
      <c r="N1233" s="122"/>
    </row>
    <row r="1234" ht="15" customHeight="1" spans="1:14">
      <c r="A1234" s="120" t="s">
        <v>1107</v>
      </c>
      <c r="B1234" s="119"/>
      <c r="C1234" s="119"/>
      <c r="D1234" s="119"/>
      <c r="E1234" s="120"/>
      <c r="F1234" s="120">
        <f t="shared" si="173"/>
        <v>0</v>
      </c>
      <c r="G1234" s="120" t="str">
        <f t="shared" si="169"/>
        <v>    </v>
      </c>
      <c r="H1234" s="121" t="str">
        <f t="shared" si="174"/>
        <v> </v>
      </c>
      <c r="I1234" s="120"/>
      <c r="J1234" s="121" t="str">
        <f t="shared" si="175"/>
        <v>      农药储备</v>
      </c>
      <c r="K1234" s="113" t="str">
        <f t="shared" si="176"/>
        <v>  </v>
      </c>
      <c r="N1234" s="122"/>
    </row>
    <row r="1235" ht="15" customHeight="1" spans="1:14">
      <c r="A1235" s="120" t="s">
        <v>1108</v>
      </c>
      <c r="B1235" s="119"/>
      <c r="C1235" s="119"/>
      <c r="D1235" s="119"/>
      <c r="E1235" s="120"/>
      <c r="F1235" s="120">
        <f t="shared" si="173"/>
        <v>0</v>
      </c>
      <c r="G1235" s="120" t="str">
        <f t="shared" si="169"/>
        <v>    </v>
      </c>
      <c r="H1235" s="121" t="str">
        <f t="shared" si="174"/>
        <v> </v>
      </c>
      <c r="I1235" s="120"/>
      <c r="J1235" s="121" t="str">
        <f t="shared" si="175"/>
        <v>      边销茶储备</v>
      </c>
      <c r="K1235" s="113" t="str">
        <f t="shared" si="176"/>
        <v>  </v>
      </c>
      <c r="N1235" s="122"/>
    </row>
    <row r="1236" ht="15" customHeight="1" spans="1:14">
      <c r="A1236" s="120" t="s">
        <v>1109</v>
      </c>
      <c r="B1236" s="119"/>
      <c r="C1236" s="119"/>
      <c r="D1236" s="119"/>
      <c r="E1236" s="120"/>
      <c r="F1236" s="120">
        <f t="shared" si="173"/>
        <v>0</v>
      </c>
      <c r="G1236" s="120" t="str">
        <f t="shared" ref="G1236:G1299" si="177">LEFT(A1236,4)</f>
        <v>    </v>
      </c>
      <c r="H1236" s="121" t="str">
        <f t="shared" si="174"/>
        <v> </v>
      </c>
      <c r="I1236" s="120"/>
      <c r="J1236" s="121" t="str">
        <f t="shared" si="175"/>
        <v>      羊毛储备</v>
      </c>
      <c r="K1236" s="113" t="str">
        <f t="shared" si="176"/>
        <v>  </v>
      </c>
      <c r="N1236" s="122"/>
    </row>
    <row r="1237" ht="15" customHeight="1" spans="1:14">
      <c r="A1237" s="120" t="s">
        <v>1110</v>
      </c>
      <c r="B1237" s="119"/>
      <c r="C1237" s="119"/>
      <c r="D1237" s="119"/>
      <c r="E1237" s="120"/>
      <c r="F1237" s="120">
        <f t="shared" si="173"/>
        <v>0</v>
      </c>
      <c r="G1237" s="120" t="str">
        <f t="shared" si="177"/>
        <v>    </v>
      </c>
      <c r="H1237" s="121" t="str">
        <f t="shared" si="174"/>
        <v> </v>
      </c>
      <c r="I1237" s="120"/>
      <c r="J1237" s="121" t="str">
        <f t="shared" si="175"/>
        <v>      医药储备</v>
      </c>
      <c r="K1237" s="113" t="str">
        <f t="shared" si="176"/>
        <v>  </v>
      </c>
      <c r="N1237" s="122"/>
    </row>
    <row r="1238" ht="15" customHeight="1" spans="1:14">
      <c r="A1238" s="120" t="s">
        <v>1111</v>
      </c>
      <c r="B1238" s="119"/>
      <c r="C1238" s="119"/>
      <c r="D1238" s="119"/>
      <c r="E1238" s="120"/>
      <c r="F1238" s="120">
        <f t="shared" si="173"/>
        <v>0</v>
      </c>
      <c r="G1238" s="120" t="str">
        <f t="shared" si="177"/>
        <v>    </v>
      </c>
      <c r="H1238" s="121" t="str">
        <f t="shared" si="174"/>
        <v> </v>
      </c>
      <c r="I1238" s="120"/>
      <c r="J1238" s="121" t="str">
        <f t="shared" si="175"/>
        <v>      食盐储备</v>
      </c>
      <c r="K1238" s="113" t="str">
        <f t="shared" si="176"/>
        <v>  </v>
      </c>
      <c r="N1238" s="122"/>
    </row>
    <row r="1239" ht="15" customHeight="1" spans="1:14">
      <c r="A1239" s="120" t="s">
        <v>1112</v>
      </c>
      <c r="B1239" s="119"/>
      <c r="C1239" s="119"/>
      <c r="D1239" s="119"/>
      <c r="E1239" s="120"/>
      <c r="F1239" s="120">
        <f t="shared" si="173"/>
        <v>0</v>
      </c>
      <c r="G1239" s="120" t="str">
        <f t="shared" si="177"/>
        <v>    </v>
      </c>
      <c r="H1239" s="121" t="str">
        <f t="shared" si="174"/>
        <v> </v>
      </c>
      <c r="I1239" s="120"/>
      <c r="J1239" s="121" t="str">
        <f t="shared" si="175"/>
        <v>      战略物资储备</v>
      </c>
      <c r="K1239" s="113" t="str">
        <f t="shared" si="176"/>
        <v>  </v>
      </c>
      <c r="N1239" s="122"/>
    </row>
    <row r="1240" ht="15" customHeight="1" spans="1:14">
      <c r="A1240" s="120" t="s">
        <v>1113</v>
      </c>
      <c r="B1240" s="119">
        <v>339</v>
      </c>
      <c r="C1240" s="119">
        <f>B1240-D1240</f>
        <v>339</v>
      </c>
      <c r="D1240" s="119"/>
      <c r="E1240" s="120"/>
      <c r="F1240" s="120">
        <f t="shared" si="173"/>
        <v>0</v>
      </c>
      <c r="G1240" s="120" t="str">
        <f t="shared" si="177"/>
        <v>    </v>
      </c>
      <c r="H1240" s="121" t="str">
        <f t="shared" si="174"/>
        <v> </v>
      </c>
      <c r="I1240" s="120"/>
      <c r="J1240" s="121" t="str">
        <f t="shared" si="175"/>
        <v>      应急物资储备</v>
      </c>
      <c r="K1240" s="113" t="str">
        <f t="shared" si="176"/>
        <v>  </v>
      </c>
      <c r="N1240" s="122"/>
    </row>
    <row r="1241" ht="15" customHeight="1" spans="1:14">
      <c r="A1241" s="120" t="s">
        <v>1114</v>
      </c>
      <c r="B1241" s="119"/>
      <c r="C1241" s="119"/>
      <c r="D1241" s="119"/>
      <c r="E1241" s="120"/>
      <c r="F1241" s="120">
        <f t="shared" si="173"/>
        <v>0</v>
      </c>
      <c r="G1241" s="120" t="str">
        <f t="shared" si="177"/>
        <v>    </v>
      </c>
      <c r="H1241" s="121" t="str">
        <f t="shared" si="174"/>
        <v> </v>
      </c>
      <c r="I1241" s="120"/>
      <c r="J1241" s="121" t="str">
        <f t="shared" si="175"/>
        <v>      其他重要商品储备支出</v>
      </c>
      <c r="K1241" s="113" t="str">
        <f t="shared" si="176"/>
        <v>  </v>
      </c>
      <c r="N1241" s="122"/>
    </row>
    <row r="1242" ht="15" customHeight="1" spans="1:14">
      <c r="A1242" s="120" t="s">
        <v>135</v>
      </c>
      <c r="B1242" s="119">
        <f>B1243+B1254+B1261+B1269+B1282+B1286+B1290</f>
        <v>2316</v>
      </c>
      <c r="C1242" s="119">
        <f>B1242-D1242</f>
        <v>1712</v>
      </c>
      <c r="D1242" s="119">
        <f>D1282+D1286</f>
        <v>604</v>
      </c>
      <c r="E1242" s="120"/>
      <c r="F1242" s="120">
        <f t="shared" si="173"/>
        <v>604</v>
      </c>
      <c r="G1242" s="120" t="str">
        <f t="shared" si="177"/>
        <v>灾害防治</v>
      </c>
      <c r="H1242" s="121" t="str">
        <f t="shared" si="174"/>
        <v>及</v>
      </c>
      <c r="I1242" s="120" t="str">
        <f>A1242</f>
        <v>灾害防治及应急管理支出</v>
      </c>
      <c r="J1242" s="121"/>
      <c r="K1242" s="113" t="str">
        <f t="shared" si="176"/>
        <v/>
      </c>
      <c r="N1242" s="122"/>
    </row>
    <row r="1243" ht="15" customHeight="1" spans="1:14">
      <c r="A1243" s="120" t="s">
        <v>1115</v>
      </c>
      <c r="B1243" s="119">
        <f>SUM(B1244:B1253)</f>
        <v>630</v>
      </c>
      <c r="C1243" s="119">
        <f>B1243-D1243</f>
        <v>630</v>
      </c>
      <c r="D1243" s="119"/>
      <c r="E1243" s="120"/>
      <c r="F1243" s="120">
        <f t="shared" si="173"/>
        <v>0</v>
      </c>
      <c r="G1243" s="120" t="str">
        <f t="shared" si="177"/>
        <v>    </v>
      </c>
      <c r="H1243" s="121" t="str">
        <f t="shared" si="174"/>
        <v>应</v>
      </c>
      <c r="I1243" s="120" t="str">
        <f>A1243</f>
        <v>    应急管理事务</v>
      </c>
      <c r="J1243" s="121"/>
      <c r="K1243" s="113" t="str">
        <f t="shared" si="176"/>
        <v/>
      </c>
      <c r="N1243" s="122"/>
    </row>
    <row r="1244" ht="15" customHeight="1" spans="1:14">
      <c r="A1244" s="120" t="s">
        <v>187</v>
      </c>
      <c r="B1244" s="119">
        <v>138</v>
      </c>
      <c r="C1244" s="119">
        <f>B1244-D1244</f>
        <v>138</v>
      </c>
      <c r="D1244" s="119"/>
      <c r="E1244" s="120"/>
      <c r="F1244" s="120">
        <f t="shared" si="173"/>
        <v>0</v>
      </c>
      <c r="G1244" s="120" t="str">
        <f t="shared" si="177"/>
        <v>    </v>
      </c>
      <c r="H1244" s="121" t="str">
        <f t="shared" si="174"/>
        <v> </v>
      </c>
      <c r="I1244" s="120"/>
      <c r="J1244" s="121" t="str">
        <f t="shared" ref="J1244:J1253" si="178">A1244</f>
        <v>      行政运行</v>
      </c>
      <c r="K1244" s="113" t="str">
        <f t="shared" si="176"/>
        <v>  </v>
      </c>
      <c r="N1244" s="122"/>
    </row>
    <row r="1245" ht="15" customHeight="1" spans="1:14">
      <c r="A1245" s="120" t="s">
        <v>188</v>
      </c>
      <c r="B1245" s="119"/>
      <c r="C1245" s="119"/>
      <c r="D1245" s="119"/>
      <c r="E1245" s="120"/>
      <c r="F1245" s="120">
        <f t="shared" si="173"/>
        <v>0</v>
      </c>
      <c r="G1245" s="120" t="str">
        <f t="shared" si="177"/>
        <v>    </v>
      </c>
      <c r="H1245" s="121" t="str">
        <f t="shared" si="174"/>
        <v> </v>
      </c>
      <c r="I1245" s="120"/>
      <c r="J1245" s="121" t="str">
        <f t="shared" si="178"/>
        <v>      一般行政管理事务</v>
      </c>
      <c r="K1245" s="113" t="str">
        <f t="shared" si="176"/>
        <v>  </v>
      </c>
      <c r="N1245" s="122"/>
    </row>
    <row r="1246" ht="15" customHeight="1" spans="1:14">
      <c r="A1246" s="120" t="s">
        <v>189</v>
      </c>
      <c r="B1246" s="119"/>
      <c r="C1246" s="119"/>
      <c r="D1246" s="119"/>
      <c r="E1246" s="120"/>
      <c r="F1246" s="120">
        <f t="shared" si="173"/>
        <v>0</v>
      </c>
      <c r="G1246" s="120" t="str">
        <f t="shared" si="177"/>
        <v>    </v>
      </c>
      <c r="H1246" s="121" t="str">
        <f t="shared" si="174"/>
        <v> </v>
      </c>
      <c r="I1246" s="120"/>
      <c r="J1246" s="121" t="str">
        <f t="shared" si="178"/>
        <v>      机关服务</v>
      </c>
      <c r="K1246" s="113" t="str">
        <f t="shared" si="176"/>
        <v>  </v>
      </c>
      <c r="N1246" s="122"/>
    </row>
    <row r="1247" ht="15" customHeight="1" spans="1:14">
      <c r="A1247" s="120" t="s">
        <v>1116</v>
      </c>
      <c r="B1247" s="119">
        <v>265</v>
      </c>
      <c r="C1247" s="119">
        <f>B1247-D1247</f>
        <v>265</v>
      </c>
      <c r="D1247" s="119"/>
      <c r="E1247" s="120"/>
      <c r="F1247" s="120">
        <f t="shared" si="173"/>
        <v>0</v>
      </c>
      <c r="G1247" s="120" t="str">
        <f t="shared" si="177"/>
        <v>    </v>
      </c>
      <c r="H1247" s="121" t="str">
        <f t="shared" si="174"/>
        <v> </v>
      </c>
      <c r="I1247" s="120"/>
      <c r="J1247" s="121" t="str">
        <f t="shared" si="178"/>
        <v>      灾害风险防治</v>
      </c>
      <c r="K1247" s="113" t="str">
        <f t="shared" si="176"/>
        <v>  </v>
      </c>
      <c r="N1247" s="122"/>
    </row>
    <row r="1248" ht="15" customHeight="1" spans="1:14">
      <c r="A1248" s="120" t="s">
        <v>1117</v>
      </c>
      <c r="B1248" s="119"/>
      <c r="C1248" s="119"/>
      <c r="D1248" s="119"/>
      <c r="E1248" s="120"/>
      <c r="F1248" s="120">
        <f t="shared" si="173"/>
        <v>0</v>
      </c>
      <c r="G1248" s="120" t="str">
        <f t="shared" si="177"/>
        <v>    </v>
      </c>
      <c r="H1248" s="121" t="str">
        <f t="shared" si="174"/>
        <v> </v>
      </c>
      <c r="I1248" s="120"/>
      <c r="J1248" s="121" t="str">
        <f t="shared" si="178"/>
        <v>      国务院安委会专项</v>
      </c>
      <c r="K1248" s="113" t="str">
        <f t="shared" si="176"/>
        <v>  </v>
      </c>
      <c r="N1248" s="122"/>
    </row>
    <row r="1249" ht="15" customHeight="1" spans="1:14">
      <c r="A1249" s="120" t="s">
        <v>1118</v>
      </c>
      <c r="B1249" s="119">
        <v>21</v>
      </c>
      <c r="C1249" s="119">
        <f t="shared" ref="C1249:C1254" si="179">B1249-D1249</f>
        <v>21</v>
      </c>
      <c r="D1249" s="119"/>
      <c r="E1249" s="120"/>
      <c r="F1249" s="120">
        <f t="shared" si="173"/>
        <v>0</v>
      </c>
      <c r="G1249" s="120" t="str">
        <f t="shared" si="177"/>
        <v>    </v>
      </c>
      <c r="H1249" s="121" t="str">
        <f t="shared" si="174"/>
        <v> </v>
      </c>
      <c r="I1249" s="120"/>
      <c r="J1249" s="121" t="str">
        <f t="shared" si="178"/>
        <v>      安全监管</v>
      </c>
      <c r="K1249" s="113" t="str">
        <f t="shared" si="176"/>
        <v>  </v>
      </c>
      <c r="N1249" s="122"/>
    </row>
    <row r="1250" ht="15" customHeight="1" spans="1:14">
      <c r="A1250" s="120" t="s">
        <v>1119</v>
      </c>
      <c r="B1250" s="119">
        <v>5</v>
      </c>
      <c r="C1250" s="119">
        <f t="shared" si="179"/>
        <v>5</v>
      </c>
      <c r="D1250" s="119"/>
      <c r="E1250" s="120"/>
      <c r="F1250" s="120">
        <f t="shared" si="173"/>
        <v>0</v>
      </c>
      <c r="G1250" s="120" t="str">
        <f t="shared" si="177"/>
        <v>    </v>
      </c>
      <c r="H1250" s="121" t="str">
        <f t="shared" si="174"/>
        <v> </v>
      </c>
      <c r="I1250" s="120"/>
      <c r="J1250" s="121" t="str">
        <f t="shared" si="178"/>
        <v>      应急救援</v>
      </c>
      <c r="K1250" s="113" t="str">
        <f t="shared" si="176"/>
        <v>  </v>
      </c>
      <c r="N1250" s="122"/>
    </row>
    <row r="1251" ht="15" customHeight="1" spans="1:14">
      <c r="A1251" s="120" t="s">
        <v>1120</v>
      </c>
      <c r="B1251" s="119">
        <v>13</v>
      </c>
      <c r="C1251" s="119">
        <f t="shared" si="179"/>
        <v>13</v>
      </c>
      <c r="D1251" s="119"/>
      <c r="E1251" s="120"/>
      <c r="F1251" s="120">
        <f t="shared" si="173"/>
        <v>0</v>
      </c>
      <c r="G1251" s="120" t="str">
        <f t="shared" si="177"/>
        <v>    </v>
      </c>
      <c r="H1251" s="121" t="str">
        <f t="shared" si="174"/>
        <v> </v>
      </c>
      <c r="I1251" s="120"/>
      <c r="J1251" s="121" t="str">
        <f t="shared" si="178"/>
        <v>      应急管理</v>
      </c>
      <c r="K1251" s="113" t="str">
        <f t="shared" si="176"/>
        <v>  </v>
      </c>
      <c r="N1251" s="122"/>
    </row>
    <row r="1252" ht="15" customHeight="1" spans="1:14">
      <c r="A1252" s="120" t="s">
        <v>196</v>
      </c>
      <c r="B1252" s="119">
        <v>170</v>
      </c>
      <c r="C1252" s="119">
        <f t="shared" si="179"/>
        <v>170</v>
      </c>
      <c r="D1252" s="119"/>
      <c r="E1252" s="120"/>
      <c r="F1252" s="120">
        <f t="shared" si="173"/>
        <v>0</v>
      </c>
      <c r="G1252" s="120" t="str">
        <f t="shared" si="177"/>
        <v>    </v>
      </c>
      <c r="H1252" s="121" t="str">
        <f t="shared" si="174"/>
        <v> </v>
      </c>
      <c r="I1252" s="120"/>
      <c r="J1252" s="121" t="str">
        <f t="shared" si="178"/>
        <v>      事业运行</v>
      </c>
      <c r="K1252" s="113" t="str">
        <f t="shared" si="176"/>
        <v>  </v>
      </c>
      <c r="N1252" s="122"/>
    </row>
    <row r="1253" ht="15" customHeight="1" spans="1:14">
      <c r="A1253" s="120" t="s">
        <v>1121</v>
      </c>
      <c r="B1253" s="119">
        <v>18</v>
      </c>
      <c r="C1253" s="119">
        <f t="shared" si="179"/>
        <v>18</v>
      </c>
      <c r="D1253" s="119"/>
      <c r="E1253" s="120"/>
      <c r="F1253" s="120">
        <f t="shared" si="173"/>
        <v>0</v>
      </c>
      <c r="G1253" s="120" t="str">
        <f t="shared" si="177"/>
        <v>    </v>
      </c>
      <c r="H1253" s="121" t="str">
        <f t="shared" si="174"/>
        <v> </v>
      </c>
      <c r="I1253" s="120"/>
      <c r="J1253" s="121" t="str">
        <f t="shared" si="178"/>
        <v>      其他应急管理支出</v>
      </c>
      <c r="K1253" s="113" t="str">
        <f t="shared" si="176"/>
        <v>  </v>
      </c>
      <c r="N1253" s="122"/>
    </row>
    <row r="1254" ht="15" customHeight="1" spans="1:14">
      <c r="A1254" s="120" t="s">
        <v>1122</v>
      </c>
      <c r="B1254" s="119">
        <f>SUM(B1255:B1260)</f>
        <v>659</v>
      </c>
      <c r="C1254" s="119">
        <f t="shared" si="179"/>
        <v>659</v>
      </c>
      <c r="D1254" s="119"/>
      <c r="E1254" s="120"/>
      <c r="F1254" s="120">
        <f t="shared" si="173"/>
        <v>0</v>
      </c>
      <c r="G1254" s="120" t="str">
        <f t="shared" si="177"/>
        <v>    </v>
      </c>
      <c r="H1254" s="121" t="str">
        <f t="shared" si="174"/>
        <v>消</v>
      </c>
      <c r="I1254" s="120" t="str">
        <f>A1254</f>
        <v>    消防救援事务</v>
      </c>
      <c r="J1254" s="121"/>
      <c r="K1254" s="113" t="str">
        <f t="shared" si="176"/>
        <v/>
      </c>
      <c r="N1254" s="122"/>
    </row>
    <row r="1255" ht="15" customHeight="1" spans="1:14">
      <c r="A1255" s="120" t="s">
        <v>187</v>
      </c>
      <c r="B1255" s="119"/>
      <c r="C1255" s="119"/>
      <c r="D1255" s="119"/>
      <c r="E1255" s="120"/>
      <c r="F1255" s="120">
        <f t="shared" si="173"/>
        <v>0</v>
      </c>
      <c r="G1255" s="120" t="str">
        <f t="shared" si="177"/>
        <v>    </v>
      </c>
      <c r="H1255" s="121" t="str">
        <f t="shared" si="174"/>
        <v> </v>
      </c>
      <c r="I1255" s="120"/>
      <c r="J1255" s="121" t="str">
        <f t="shared" ref="J1255:J1260" si="180">A1255</f>
        <v>      行政运行</v>
      </c>
      <c r="K1255" s="113" t="str">
        <f t="shared" si="176"/>
        <v>  </v>
      </c>
      <c r="N1255" s="122"/>
    </row>
    <row r="1256" ht="15" customHeight="1" spans="1:14">
      <c r="A1256" s="120" t="s">
        <v>188</v>
      </c>
      <c r="B1256" s="119"/>
      <c r="C1256" s="119"/>
      <c r="D1256" s="119"/>
      <c r="E1256" s="120"/>
      <c r="F1256" s="120">
        <f t="shared" si="173"/>
        <v>0</v>
      </c>
      <c r="G1256" s="120" t="str">
        <f t="shared" si="177"/>
        <v>    </v>
      </c>
      <c r="H1256" s="121" t="str">
        <f t="shared" si="174"/>
        <v> </v>
      </c>
      <c r="I1256" s="120"/>
      <c r="J1256" s="121" t="str">
        <f t="shared" si="180"/>
        <v>      一般行政管理事务</v>
      </c>
      <c r="K1256" s="113" t="str">
        <f t="shared" si="176"/>
        <v>  </v>
      </c>
      <c r="N1256" s="122"/>
    </row>
    <row r="1257" ht="15" customHeight="1" spans="1:14">
      <c r="A1257" s="120" t="s">
        <v>189</v>
      </c>
      <c r="B1257" s="119"/>
      <c r="C1257" s="119"/>
      <c r="D1257" s="119"/>
      <c r="E1257" s="120"/>
      <c r="F1257" s="120">
        <f t="shared" si="173"/>
        <v>0</v>
      </c>
      <c r="G1257" s="120" t="str">
        <f t="shared" si="177"/>
        <v>    </v>
      </c>
      <c r="H1257" s="121" t="str">
        <f t="shared" si="174"/>
        <v> </v>
      </c>
      <c r="I1257" s="120"/>
      <c r="J1257" s="121" t="str">
        <f t="shared" si="180"/>
        <v>      机关服务</v>
      </c>
      <c r="K1257" s="113" t="str">
        <f t="shared" si="176"/>
        <v>  </v>
      </c>
      <c r="N1257" s="122"/>
    </row>
    <row r="1258" ht="15" customHeight="1" spans="1:14">
      <c r="A1258" s="120" t="s">
        <v>1123</v>
      </c>
      <c r="B1258" s="119">
        <v>659</v>
      </c>
      <c r="C1258" s="119">
        <f>B1258-D1258</f>
        <v>659</v>
      </c>
      <c r="D1258" s="119"/>
      <c r="E1258" s="120"/>
      <c r="F1258" s="120">
        <f t="shared" si="173"/>
        <v>0</v>
      </c>
      <c r="G1258" s="120" t="str">
        <f t="shared" si="177"/>
        <v>    </v>
      </c>
      <c r="H1258" s="121" t="str">
        <f t="shared" si="174"/>
        <v> </v>
      </c>
      <c r="I1258" s="120"/>
      <c r="J1258" s="121" t="str">
        <f t="shared" si="180"/>
        <v>      消防应急救援</v>
      </c>
      <c r="K1258" s="113" t="str">
        <f t="shared" si="176"/>
        <v>  </v>
      </c>
      <c r="N1258" s="122"/>
    </row>
    <row r="1259" ht="15" customHeight="1" spans="1:14">
      <c r="A1259" s="120" t="s">
        <v>196</v>
      </c>
      <c r="B1259" s="119"/>
      <c r="C1259" s="119"/>
      <c r="D1259" s="119"/>
      <c r="E1259" s="120"/>
      <c r="F1259" s="120">
        <f t="shared" si="173"/>
        <v>0</v>
      </c>
      <c r="G1259" s="120" t="str">
        <f t="shared" si="177"/>
        <v>    </v>
      </c>
      <c r="H1259" s="121" t="str">
        <f t="shared" si="174"/>
        <v> </v>
      </c>
      <c r="I1259" s="120"/>
      <c r="J1259" s="121" t="str">
        <f t="shared" si="180"/>
        <v>      事业运行</v>
      </c>
      <c r="K1259" s="113" t="str">
        <f t="shared" si="176"/>
        <v>  </v>
      </c>
      <c r="N1259" s="122"/>
    </row>
    <row r="1260" ht="15" customHeight="1" spans="1:14">
      <c r="A1260" s="120" t="s">
        <v>1124</v>
      </c>
      <c r="B1260" s="119"/>
      <c r="C1260" s="119"/>
      <c r="D1260" s="119"/>
      <c r="E1260" s="120"/>
      <c r="F1260" s="120">
        <f t="shared" si="173"/>
        <v>0</v>
      </c>
      <c r="G1260" s="120" t="str">
        <f t="shared" si="177"/>
        <v>    </v>
      </c>
      <c r="H1260" s="121" t="str">
        <f t="shared" si="174"/>
        <v> </v>
      </c>
      <c r="I1260" s="120"/>
      <c r="J1260" s="121" t="str">
        <f t="shared" si="180"/>
        <v>      其他消防救援事务支出</v>
      </c>
      <c r="K1260" s="113" t="str">
        <f t="shared" si="176"/>
        <v>  </v>
      </c>
      <c r="N1260" s="122"/>
    </row>
    <row r="1261" ht="15" customHeight="1" spans="1:14">
      <c r="A1261" s="120" t="s">
        <v>1125</v>
      </c>
      <c r="B1261" s="119"/>
      <c r="C1261" s="119"/>
      <c r="D1261" s="119"/>
      <c r="E1261" s="120"/>
      <c r="F1261" s="120">
        <f t="shared" si="173"/>
        <v>0</v>
      </c>
      <c r="G1261" s="120" t="str">
        <f t="shared" si="177"/>
        <v>    </v>
      </c>
      <c r="H1261" s="121" t="str">
        <f t="shared" si="174"/>
        <v>矿</v>
      </c>
      <c r="I1261" s="120" t="str">
        <f>A1261</f>
        <v>    矿山安全</v>
      </c>
      <c r="J1261" s="121"/>
      <c r="K1261" s="113" t="str">
        <f t="shared" si="176"/>
        <v/>
      </c>
      <c r="N1261" s="122"/>
    </row>
    <row r="1262" ht="15" customHeight="1" spans="1:14">
      <c r="A1262" s="120" t="s">
        <v>187</v>
      </c>
      <c r="B1262" s="119"/>
      <c r="C1262" s="119"/>
      <c r="D1262" s="119"/>
      <c r="E1262" s="120"/>
      <c r="F1262" s="120">
        <f t="shared" si="173"/>
        <v>0</v>
      </c>
      <c r="G1262" s="120" t="str">
        <f t="shared" si="177"/>
        <v>    </v>
      </c>
      <c r="H1262" s="121" t="str">
        <f t="shared" si="174"/>
        <v> </v>
      </c>
      <c r="I1262" s="120"/>
      <c r="J1262" s="121" t="str">
        <f t="shared" ref="J1262:J1268" si="181">A1262</f>
        <v>      行政运行</v>
      </c>
      <c r="K1262" s="113" t="str">
        <f t="shared" si="176"/>
        <v>  </v>
      </c>
      <c r="N1262" s="122"/>
    </row>
    <row r="1263" ht="15" customHeight="1" spans="1:14">
      <c r="A1263" s="120" t="s">
        <v>188</v>
      </c>
      <c r="B1263" s="119"/>
      <c r="C1263" s="119"/>
      <c r="D1263" s="119"/>
      <c r="E1263" s="120"/>
      <c r="F1263" s="120">
        <f t="shared" si="173"/>
        <v>0</v>
      </c>
      <c r="G1263" s="120" t="str">
        <f t="shared" si="177"/>
        <v>    </v>
      </c>
      <c r="H1263" s="121" t="str">
        <f t="shared" si="174"/>
        <v> </v>
      </c>
      <c r="I1263" s="120"/>
      <c r="J1263" s="121" t="str">
        <f t="shared" si="181"/>
        <v>      一般行政管理事务</v>
      </c>
      <c r="K1263" s="113" t="str">
        <f t="shared" si="176"/>
        <v>  </v>
      </c>
      <c r="N1263" s="122"/>
    </row>
    <row r="1264" ht="15" customHeight="1" spans="1:14">
      <c r="A1264" s="120" t="s">
        <v>189</v>
      </c>
      <c r="B1264" s="119"/>
      <c r="C1264" s="119"/>
      <c r="D1264" s="119"/>
      <c r="E1264" s="120"/>
      <c r="F1264" s="120">
        <f t="shared" si="173"/>
        <v>0</v>
      </c>
      <c r="G1264" s="120" t="str">
        <f t="shared" si="177"/>
        <v>    </v>
      </c>
      <c r="H1264" s="121" t="str">
        <f t="shared" si="174"/>
        <v> </v>
      </c>
      <c r="I1264" s="120"/>
      <c r="J1264" s="121" t="str">
        <f t="shared" si="181"/>
        <v>      机关服务</v>
      </c>
      <c r="K1264" s="113" t="str">
        <f t="shared" si="176"/>
        <v>  </v>
      </c>
      <c r="N1264" s="122"/>
    </row>
    <row r="1265" ht="15" customHeight="1" spans="1:14">
      <c r="A1265" s="120" t="s">
        <v>1126</v>
      </c>
      <c r="B1265" s="119"/>
      <c r="C1265" s="119"/>
      <c r="D1265" s="119"/>
      <c r="E1265" s="120"/>
      <c r="F1265" s="120">
        <f t="shared" si="173"/>
        <v>0</v>
      </c>
      <c r="G1265" s="120" t="str">
        <f t="shared" si="177"/>
        <v>    </v>
      </c>
      <c r="H1265" s="121" t="str">
        <f t="shared" si="174"/>
        <v> </v>
      </c>
      <c r="I1265" s="120"/>
      <c r="J1265" s="121" t="str">
        <f t="shared" si="181"/>
        <v>      矿山安全监察事务</v>
      </c>
      <c r="K1265" s="113" t="str">
        <f t="shared" si="176"/>
        <v>  </v>
      </c>
      <c r="N1265" s="122"/>
    </row>
    <row r="1266" ht="15" customHeight="1" spans="1:14">
      <c r="A1266" s="120" t="s">
        <v>1127</v>
      </c>
      <c r="B1266" s="119"/>
      <c r="C1266" s="119"/>
      <c r="D1266" s="119"/>
      <c r="E1266" s="120"/>
      <c r="F1266" s="120">
        <f t="shared" si="173"/>
        <v>0</v>
      </c>
      <c r="G1266" s="120" t="str">
        <f t="shared" si="177"/>
        <v>    </v>
      </c>
      <c r="H1266" s="121" t="str">
        <f t="shared" si="174"/>
        <v> </v>
      </c>
      <c r="I1266" s="120"/>
      <c r="J1266" s="121" t="str">
        <f t="shared" si="181"/>
        <v>      矿山应急救援事务</v>
      </c>
      <c r="K1266" s="113" t="str">
        <f t="shared" si="176"/>
        <v>  </v>
      </c>
      <c r="N1266" s="122"/>
    </row>
    <row r="1267" ht="15" customHeight="1" spans="1:14">
      <c r="A1267" s="120" t="s">
        <v>196</v>
      </c>
      <c r="B1267" s="119"/>
      <c r="C1267" s="119"/>
      <c r="D1267" s="119"/>
      <c r="E1267" s="120"/>
      <c r="F1267" s="120">
        <f t="shared" si="173"/>
        <v>0</v>
      </c>
      <c r="G1267" s="120" t="str">
        <f t="shared" si="177"/>
        <v>    </v>
      </c>
      <c r="H1267" s="121" t="str">
        <f t="shared" si="174"/>
        <v> </v>
      </c>
      <c r="I1267" s="120"/>
      <c r="J1267" s="121" t="str">
        <f t="shared" si="181"/>
        <v>      事业运行</v>
      </c>
      <c r="K1267" s="113" t="str">
        <f t="shared" si="176"/>
        <v>  </v>
      </c>
      <c r="N1267" s="122"/>
    </row>
    <row r="1268" ht="15" customHeight="1" spans="1:14">
      <c r="A1268" s="120" t="s">
        <v>1128</v>
      </c>
      <c r="B1268" s="119"/>
      <c r="C1268" s="119"/>
      <c r="D1268" s="119"/>
      <c r="E1268" s="120"/>
      <c r="F1268" s="120">
        <f t="shared" si="173"/>
        <v>0</v>
      </c>
      <c r="G1268" s="120" t="str">
        <f t="shared" si="177"/>
        <v>    </v>
      </c>
      <c r="H1268" s="121" t="str">
        <f t="shared" si="174"/>
        <v> </v>
      </c>
      <c r="I1268" s="120"/>
      <c r="J1268" s="121" t="str">
        <f t="shared" si="181"/>
        <v>      其他矿山安全支出</v>
      </c>
      <c r="K1268" s="113" t="str">
        <f t="shared" si="176"/>
        <v>  </v>
      </c>
      <c r="N1268" s="122"/>
    </row>
    <row r="1269" ht="15" customHeight="1" spans="1:14">
      <c r="A1269" s="120" t="s">
        <v>1129</v>
      </c>
      <c r="B1269" s="119">
        <f>SUM(B1270:B1281)</f>
        <v>91</v>
      </c>
      <c r="C1269" s="119">
        <f>B1269-D1269</f>
        <v>91</v>
      </c>
      <c r="D1269" s="119"/>
      <c r="E1269" s="120"/>
      <c r="F1269" s="120">
        <f t="shared" si="173"/>
        <v>0</v>
      </c>
      <c r="G1269" s="120" t="str">
        <f t="shared" si="177"/>
        <v>    </v>
      </c>
      <c r="H1269" s="121" t="str">
        <f t="shared" si="174"/>
        <v>地</v>
      </c>
      <c r="I1269" s="120" t="str">
        <f>A1269</f>
        <v>    地震事务</v>
      </c>
      <c r="J1269" s="121"/>
      <c r="K1269" s="113" t="str">
        <f t="shared" si="176"/>
        <v/>
      </c>
      <c r="N1269" s="122"/>
    </row>
    <row r="1270" ht="15" customHeight="1" spans="1:14">
      <c r="A1270" s="120" t="s">
        <v>187</v>
      </c>
      <c r="B1270" s="119"/>
      <c r="C1270" s="119"/>
      <c r="D1270" s="119"/>
      <c r="E1270" s="120"/>
      <c r="F1270" s="120">
        <f t="shared" si="173"/>
        <v>0</v>
      </c>
      <c r="G1270" s="120" t="str">
        <f t="shared" si="177"/>
        <v>    </v>
      </c>
      <c r="H1270" s="121" t="str">
        <f t="shared" si="174"/>
        <v> </v>
      </c>
      <c r="I1270" s="120"/>
      <c r="J1270" s="121" t="str">
        <f t="shared" ref="J1270:J1281" si="182">A1270</f>
        <v>      行政运行</v>
      </c>
      <c r="K1270" s="113" t="str">
        <f t="shared" si="176"/>
        <v>  </v>
      </c>
      <c r="N1270" s="122"/>
    </row>
    <row r="1271" ht="15" customHeight="1" spans="1:14">
      <c r="A1271" s="120" t="s">
        <v>188</v>
      </c>
      <c r="B1271" s="119"/>
      <c r="C1271" s="119"/>
      <c r="D1271" s="119"/>
      <c r="E1271" s="120"/>
      <c r="F1271" s="120">
        <f t="shared" si="173"/>
        <v>0</v>
      </c>
      <c r="G1271" s="120" t="str">
        <f t="shared" si="177"/>
        <v>    </v>
      </c>
      <c r="H1271" s="121" t="str">
        <f t="shared" si="174"/>
        <v> </v>
      </c>
      <c r="I1271" s="120"/>
      <c r="J1271" s="121" t="str">
        <f t="shared" si="182"/>
        <v>      一般行政管理事务</v>
      </c>
      <c r="K1271" s="113" t="str">
        <f t="shared" si="176"/>
        <v>  </v>
      </c>
      <c r="N1271" s="122"/>
    </row>
    <row r="1272" ht="15" customHeight="1" spans="1:14">
      <c r="A1272" s="120" t="s">
        <v>189</v>
      </c>
      <c r="B1272" s="119"/>
      <c r="C1272" s="119"/>
      <c r="D1272" s="119"/>
      <c r="E1272" s="120"/>
      <c r="F1272" s="120">
        <f t="shared" si="173"/>
        <v>0</v>
      </c>
      <c r="G1272" s="120" t="str">
        <f t="shared" si="177"/>
        <v>    </v>
      </c>
      <c r="H1272" s="121" t="str">
        <f t="shared" si="174"/>
        <v> </v>
      </c>
      <c r="I1272" s="120"/>
      <c r="J1272" s="121" t="str">
        <f t="shared" si="182"/>
        <v>      机关服务</v>
      </c>
      <c r="K1272" s="113" t="str">
        <f t="shared" si="176"/>
        <v>  </v>
      </c>
      <c r="N1272" s="122"/>
    </row>
    <row r="1273" ht="15" customHeight="1" spans="1:14">
      <c r="A1273" s="120" t="s">
        <v>1130</v>
      </c>
      <c r="B1273" s="119"/>
      <c r="C1273" s="119"/>
      <c r="D1273" s="119"/>
      <c r="E1273" s="120"/>
      <c r="F1273" s="120">
        <f t="shared" si="173"/>
        <v>0</v>
      </c>
      <c r="G1273" s="120" t="str">
        <f t="shared" si="177"/>
        <v>    </v>
      </c>
      <c r="H1273" s="121" t="str">
        <f t="shared" si="174"/>
        <v> </v>
      </c>
      <c r="I1273" s="120"/>
      <c r="J1273" s="121" t="str">
        <f t="shared" si="182"/>
        <v>      地震监测</v>
      </c>
      <c r="K1273" s="113" t="str">
        <f t="shared" si="176"/>
        <v>  </v>
      </c>
      <c r="N1273" s="122"/>
    </row>
    <row r="1274" ht="15" customHeight="1" spans="1:14">
      <c r="A1274" s="120" t="s">
        <v>1131</v>
      </c>
      <c r="B1274" s="119"/>
      <c r="C1274" s="119"/>
      <c r="D1274" s="119"/>
      <c r="E1274" s="120"/>
      <c r="F1274" s="120">
        <f t="shared" si="173"/>
        <v>0</v>
      </c>
      <c r="G1274" s="120" t="str">
        <f t="shared" si="177"/>
        <v>    </v>
      </c>
      <c r="H1274" s="121" t="str">
        <f t="shared" si="174"/>
        <v> </v>
      </c>
      <c r="I1274" s="120"/>
      <c r="J1274" s="121" t="str">
        <f t="shared" si="182"/>
        <v>      地震预测预报</v>
      </c>
      <c r="K1274" s="113" t="str">
        <f t="shared" si="176"/>
        <v>  </v>
      </c>
      <c r="N1274" s="122"/>
    </row>
    <row r="1275" ht="15" customHeight="1" spans="1:14">
      <c r="A1275" s="120" t="s">
        <v>1132</v>
      </c>
      <c r="B1275" s="119"/>
      <c r="C1275" s="119"/>
      <c r="D1275" s="119"/>
      <c r="E1275" s="120"/>
      <c r="F1275" s="120">
        <f t="shared" si="173"/>
        <v>0</v>
      </c>
      <c r="G1275" s="120" t="str">
        <f t="shared" si="177"/>
        <v>    </v>
      </c>
      <c r="H1275" s="121" t="str">
        <f t="shared" si="174"/>
        <v> </v>
      </c>
      <c r="I1275" s="120"/>
      <c r="J1275" s="121" t="str">
        <f t="shared" si="182"/>
        <v>      地震灾害预防</v>
      </c>
      <c r="K1275" s="113" t="str">
        <f t="shared" si="176"/>
        <v>  </v>
      </c>
      <c r="N1275" s="122"/>
    </row>
    <row r="1276" ht="15" customHeight="1" spans="1:14">
      <c r="A1276" s="120" t="s">
        <v>1133</v>
      </c>
      <c r="B1276" s="119"/>
      <c r="C1276" s="119"/>
      <c r="D1276" s="119"/>
      <c r="E1276" s="120"/>
      <c r="F1276" s="120">
        <f t="shared" si="173"/>
        <v>0</v>
      </c>
      <c r="G1276" s="120" t="str">
        <f t="shared" si="177"/>
        <v>    </v>
      </c>
      <c r="H1276" s="121" t="str">
        <f t="shared" si="174"/>
        <v> </v>
      </c>
      <c r="I1276" s="120"/>
      <c r="J1276" s="121" t="str">
        <f t="shared" si="182"/>
        <v>      地震应急救援</v>
      </c>
      <c r="K1276" s="113" t="str">
        <f t="shared" si="176"/>
        <v>  </v>
      </c>
      <c r="N1276" s="122"/>
    </row>
    <row r="1277" ht="15" customHeight="1" spans="1:14">
      <c r="A1277" s="120" t="s">
        <v>1134</v>
      </c>
      <c r="B1277" s="119"/>
      <c r="C1277" s="119"/>
      <c r="D1277" s="119"/>
      <c r="E1277" s="120"/>
      <c r="F1277" s="120">
        <f t="shared" si="173"/>
        <v>0</v>
      </c>
      <c r="G1277" s="120" t="str">
        <f t="shared" si="177"/>
        <v>    </v>
      </c>
      <c r="H1277" s="121" t="str">
        <f t="shared" si="174"/>
        <v> </v>
      </c>
      <c r="I1277" s="120"/>
      <c r="J1277" s="121" t="str">
        <f t="shared" si="182"/>
        <v>      地震环境探察</v>
      </c>
      <c r="K1277" s="113" t="str">
        <f t="shared" si="176"/>
        <v>  </v>
      </c>
      <c r="N1277" s="122"/>
    </row>
    <row r="1278" ht="15" customHeight="1" spans="1:14">
      <c r="A1278" s="120" t="s">
        <v>1135</v>
      </c>
      <c r="B1278" s="119"/>
      <c r="C1278" s="119"/>
      <c r="D1278" s="119"/>
      <c r="E1278" s="120"/>
      <c r="F1278" s="120">
        <f t="shared" si="173"/>
        <v>0</v>
      </c>
      <c r="G1278" s="120" t="str">
        <f t="shared" si="177"/>
        <v>    </v>
      </c>
      <c r="H1278" s="121" t="str">
        <f t="shared" si="174"/>
        <v> </v>
      </c>
      <c r="I1278" s="120"/>
      <c r="J1278" s="121" t="str">
        <f t="shared" si="182"/>
        <v>      防震减灾信息管理</v>
      </c>
      <c r="K1278" s="113" t="str">
        <f t="shared" si="176"/>
        <v>  </v>
      </c>
      <c r="N1278" s="122"/>
    </row>
    <row r="1279" ht="15" customHeight="1" spans="1:14">
      <c r="A1279" s="120" t="s">
        <v>1136</v>
      </c>
      <c r="B1279" s="119"/>
      <c r="C1279" s="119"/>
      <c r="D1279" s="119"/>
      <c r="E1279" s="120"/>
      <c r="F1279" s="120">
        <f t="shared" si="173"/>
        <v>0</v>
      </c>
      <c r="G1279" s="120" t="str">
        <f t="shared" si="177"/>
        <v>    </v>
      </c>
      <c r="H1279" s="121" t="str">
        <f t="shared" si="174"/>
        <v> </v>
      </c>
      <c r="I1279" s="120"/>
      <c r="J1279" s="121" t="str">
        <f t="shared" si="182"/>
        <v>      防震减灾基础管理</v>
      </c>
      <c r="K1279" s="113" t="str">
        <f t="shared" si="176"/>
        <v>  </v>
      </c>
      <c r="N1279" s="122"/>
    </row>
    <row r="1280" ht="15" customHeight="1" spans="1:14">
      <c r="A1280" s="120" t="s">
        <v>1137</v>
      </c>
      <c r="B1280" s="119">
        <v>87</v>
      </c>
      <c r="C1280" s="119">
        <f>B1280-D1280</f>
        <v>87</v>
      </c>
      <c r="D1280" s="119"/>
      <c r="E1280" s="120"/>
      <c r="F1280" s="120">
        <f t="shared" si="173"/>
        <v>0</v>
      </c>
      <c r="G1280" s="120" t="str">
        <f t="shared" si="177"/>
        <v>    </v>
      </c>
      <c r="H1280" s="121" t="str">
        <f t="shared" si="174"/>
        <v> </v>
      </c>
      <c r="I1280" s="120"/>
      <c r="J1280" s="121" t="str">
        <f t="shared" si="182"/>
        <v>      地震事业机构</v>
      </c>
      <c r="K1280" s="113" t="str">
        <f t="shared" si="176"/>
        <v>  </v>
      </c>
      <c r="N1280" s="122"/>
    </row>
    <row r="1281" ht="15" customHeight="1" spans="1:14">
      <c r="A1281" s="120" t="s">
        <v>1138</v>
      </c>
      <c r="B1281" s="119">
        <v>4</v>
      </c>
      <c r="C1281" s="119">
        <f>B1281-D1281</f>
        <v>4</v>
      </c>
      <c r="D1281" s="119"/>
      <c r="E1281" s="120"/>
      <c r="F1281" s="120">
        <f t="shared" si="173"/>
        <v>0</v>
      </c>
      <c r="G1281" s="120" t="str">
        <f t="shared" si="177"/>
        <v>    </v>
      </c>
      <c r="H1281" s="121" t="str">
        <f t="shared" si="174"/>
        <v> </v>
      </c>
      <c r="I1281" s="120"/>
      <c r="J1281" s="121" t="str">
        <f t="shared" si="182"/>
        <v>      其他地震事务支出</v>
      </c>
      <c r="K1281" s="113" t="str">
        <f t="shared" si="176"/>
        <v>  </v>
      </c>
      <c r="N1281" s="122"/>
    </row>
    <row r="1282" ht="15" customHeight="1" spans="1:14">
      <c r="A1282" s="120" t="s">
        <v>1139</v>
      </c>
      <c r="B1282" s="119">
        <f>SUM(B1283:B1285)</f>
        <v>905</v>
      </c>
      <c r="C1282" s="119">
        <f>B1282-D1282</f>
        <v>333</v>
      </c>
      <c r="D1282" s="119">
        <v>572</v>
      </c>
      <c r="E1282" s="120"/>
      <c r="F1282" s="120">
        <f t="shared" si="173"/>
        <v>572</v>
      </c>
      <c r="G1282" s="120" t="str">
        <f t="shared" si="177"/>
        <v>    </v>
      </c>
      <c r="H1282" s="121" t="str">
        <f t="shared" si="174"/>
        <v>自</v>
      </c>
      <c r="I1282" s="120" t="str">
        <f>A1282</f>
        <v>    自然灾害防治</v>
      </c>
      <c r="J1282" s="121"/>
      <c r="K1282" s="113" t="str">
        <f t="shared" si="176"/>
        <v/>
      </c>
      <c r="N1282" s="122"/>
    </row>
    <row r="1283" ht="15" customHeight="1" spans="1:14">
      <c r="A1283" s="120" t="s">
        <v>1140</v>
      </c>
      <c r="B1283" s="119">
        <v>905</v>
      </c>
      <c r="C1283" s="119">
        <f>B1283-D1283</f>
        <v>333</v>
      </c>
      <c r="D1283" s="119">
        <v>572</v>
      </c>
      <c r="E1283" s="120"/>
      <c r="F1283" s="120">
        <f t="shared" si="173"/>
        <v>572</v>
      </c>
      <c r="G1283" s="120" t="str">
        <f t="shared" si="177"/>
        <v>    </v>
      </c>
      <c r="H1283" s="121" t="str">
        <f t="shared" si="174"/>
        <v> </v>
      </c>
      <c r="I1283" s="120"/>
      <c r="J1283" s="121" t="str">
        <f>A1283</f>
        <v>      地质灾害防治</v>
      </c>
      <c r="K1283" s="113" t="str">
        <f t="shared" si="176"/>
        <v>  </v>
      </c>
      <c r="N1283" s="122"/>
    </row>
    <row r="1284" ht="15" customHeight="1" spans="1:14">
      <c r="A1284" s="120" t="s">
        <v>1141</v>
      </c>
      <c r="B1284" s="119"/>
      <c r="C1284" s="119"/>
      <c r="D1284" s="119"/>
      <c r="E1284" s="120"/>
      <c r="F1284" s="120">
        <f t="shared" si="173"/>
        <v>0</v>
      </c>
      <c r="G1284" s="120" t="str">
        <f t="shared" si="177"/>
        <v>    </v>
      </c>
      <c r="H1284" s="121" t="str">
        <f t="shared" si="174"/>
        <v> </v>
      </c>
      <c r="I1284" s="120"/>
      <c r="J1284" s="121" t="str">
        <f>A1284</f>
        <v>      森林草原防灾减灾</v>
      </c>
      <c r="K1284" s="113" t="str">
        <f t="shared" si="176"/>
        <v>  </v>
      </c>
      <c r="N1284" s="122"/>
    </row>
    <row r="1285" ht="15" customHeight="1" spans="1:14">
      <c r="A1285" s="120" t="s">
        <v>1142</v>
      </c>
      <c r="B1285" s="119"/>
      <c r="C1285" s="119"/>
      <c r="D1285" s="119"/>
      <c r="E1285" s="120"/>
      <c r="F1285" s="120">
        <f t="shared" si="173"/>
        <v>0</v>
      </c>
      <c r="G1285" s="120" t="str">
        <f t="shared" si="177"/>
        <v>    </v>
      </c>
      <c r="H1285" s="121" t="str">
        <f t="shared" si="174"/>
        <v> </v>
      </c>
      <c r="I1285" s="120"/>
      <c r="J1285" s="121" t="str">
        <f>A1285</f>
        <v>      其他自然灾害防治支出</v>
      </c>
      <c r="K1285" s="113" t="str">
        <f t="shared" si="176"/>
        <v>  </v>
      </c>
      <c r="N1285" s="122"/>
    </row>
    <row r="1286" ht="15" customHeight="1" spans="1:14">
      <c r="A1286" s="120" t="s">
        <v>1143</v>
      </c>
      <c r="B1286" s="119">
        <f>SUM(B1287:B1289)</f>
        <v>31</v>
      </c>
      <c r="C1286" s="119">
        <f>B1286-D1286</f>
        <v>-1</v>
      </c>
      <c r="D1286" s="119">
        <v>32</v>
      </c>
      <c r="E1286" s="120"/>
      <c r="F1286" s="120">
        <f t="shared" si="173"/>
        <v>32</v>
      </c>
      <c r="G1286" s="120" t="str">
        <f t="shared" si="177"/>
        <v>    </v>
      </c>
      <c r="H1286" s="121" t="str">
        <f t="shared" si="174"/>
        <v>自</v>
      </c>
      <c r="I1286" s="120" t="str">
        <f>A1286</f>
        <v>    自然灾害救灾及恢复重建支出</v>
      </c>
      <c r="J1286" s="121"/>
      <c r="K1286" s="113" t="str">
        <f t="shared" si="176"/>
        <v/>
      </c>
      <c r="N1286" s="122"/>
    </row>
    <row r="1287" ht="15" customHeight="1" spans="1:14">
      <c r="A1287" s="120" t="s">
        <v>1144</v>
      </c>
      <c r="B1287" s="119">
        <v>31</v>
      </c>
      <c r="C1287" s="119">
        <f>B1287-D1287</f>
        <v>-1</v>
      </c>
      <c r="D1287" s="119">
        <v>32</v>
      </c>
      <c r="E1287" s="120"/>
      <c r="F1287" s="120">
        <f t="shared" ref="F1287:F1310" si="183">B1287-C1287</f>
        <v>32</v>
      </c>
      <c r="G1287" s="120" t="str">
        <f t="shared" si="177"/>
        <v>    </v>
      </c>
      <c r="H1287" s="121" t="str">
        <f t="shared" si="174"/>
        <v> </v>
      </c>
      <c r="I1287" s="120"/>
      <c r="J1287" s="121" t="str">
        <f>A1287</f>
        <v>      自然灾害救灾补助</v>
      </c>
      <c r="K1287" s="113" t="str">
        <f t="shared" si="176"/>
        <v>  </v>
      </c>
      <c r="N1287" s="122"/>
    </row>
    <row r="1288" ht="15" customHeight="1" spans="1:14">
      <c r="A1288" s="120" t="s">
        <v>1145</v>
      </c>
      <c r="B1288" s="119"/>
      <c r="C1288" s="119"/>
      <c r="D1288" s="119"/>
      <c r="E1288" s="120"/>
      <c r="F1288" s="120">
        <f t="shared" si="183"/>
        <v>0</v>
      </c>
      <c r="G1288" s="120" t="str">
        <f t="shared" si="177"/>
        <v>    </v>
      </c>
      <c r="H1288" s="121" t="str">
        <f t="shared" si="174"/>
        <v> </v>
      </c>
      <c r="I1288" s="120"/>
      <c r="J1288" s="121" t="str">
        <f>A1288</f>
        <v>      自然灾害灾后重建补助</v>
      </c>
      <c r="K1288" s="113" t="str">
        <f t="shared" si="176"/>
        <v>  </v>
      </c>
      <c r="N1288" s="122"/>
    </row>
    <row r="1289" ht="15" customHeight="1" spans="1:14">
      <c r="A1289" s="120" t="s">
        <v>1146</v>
      </c>
      <c r="B1289" s="119"/>
      <c r="C1289" s="119"/>
      <c r="D1289" s="119"/>
      <c r="E1289" s="120"/>
      <c r="F1289" s="120">
        <f t="shared" si="183"/>
        <v>0</v>
      </c>
      <c r="G1289" s="120" t="str">
        <f t="shared" si="177"/>
        <v>    </v>
      </c>
      <c r="H1289" s="121" t="str">
        <f t="shared" si="174"/>
        <v> </v>
      </c>
      <c r="I1289" s="120"/>
      <c r="J1289" s="121" t="str">
        <f>A1289</f>
        <v>      其他自然灾害救灾及恢复重建支出</v>
      </c>
      <c r="K1289" s="113" t="str">
        <f t="shared" si="176"/>
        <v>  </v>
      </c>
      <c r="N1289" s="122"/>
    </row>
    <row r="1290" ht="15" customHeight="1" spans="1:14">
      <c r="A1290" s="120" t="s">
        <v>1147</v>
      </c>
      <c r="B1290" s="119"/>
      <c r="C1290" s="119"/>
      <c r="D1290" s="119"/>
      <c r="E1290" s="120"/>
      <c r="F1290" s="120">
        <f t="shared" si="183"/>
        <v>0</v>
      </c>
      <c r="G1290" s="120" t="str">
        <f t="shared" si="177"/>
        <v>    </v>
      </c>
      <c r="H1290" s="121" t="str">
        <f t="shared" si="174"/>
        <v>其</v>
      </c>
      <c r="I1290" s="120" t="str">
        <f>A1290</f>
        <v>    其他灾害防治及应急管理支出</v>
      </c>
      <c r="J1290" s="121"/>
      <c r="K1290" s="113" t="str">
        <f t="shared" si="176"/>
        <v/>
      </c>
      <c r="N1290" s="122"/>
    </row>
    <row r="1291" ht="15" customHeight="1" spans="1:14">
      <c r="A1291" s="120" t="s">
        <v>1148</v>
      </c>
      <c r="B1291" s="119"/>
      <c r="C1291" s="119"/>
      <c r="D1291" s="119"/>
      <c r="E1291" s="120"/>
      <c r="F1291" s="120">
        <f t="shared" si="183"/>
        <v>0</v>
      </c>
      <c r="G1291" s="120" t="str">
        <f t="shared" si="177"/>
        <v>    </v>
      </c>
      <c r="H1291" s="121" t="str">
        <f t="shared" si="174"/>
        <v> </v>
      </c>
      <c r="I1291" s="120"/>
      <c r="J1291" s="121" t="str">
        <f>A1291</f>
        <v>      其他灾害防治及应急管理支出</v>
      </c>
      <c r="K1291" s="113" t="str">
        <f t="shared" si="176"/>
        <v>  </v>
      </c>
      <c r="N1291" s="122"/>
    </row>
    <row r="1292" ht="15" customHeight="1" spans="1:14">
      <c r="A1292" s="120" t="s">
        <v>136</v>
      </c>
      <c r="B1292" s="119">
        <v>2000</v>
      </c>
      <c r="C1292" s="119">
        <f>B1292-D1292</f>
        <v>2000</v>
      </c>
      <c r="D1292" s="119"/>
      <c r="E1292" s="120"/>
      <c r="F1292" s="120">
        <f t="shared" si="183"/>
        <v>0</v>
      </c>
      <c r="G1292" s="120" t="str">
        <f t="shared" si="177"/>
        <v>预备费</v>
      </c>
      <c r="H1292" s="121" t="str">
        <f t="shared" si="174"/>
        <v/>
      </c>
      <c r="I1292" s="120"/>
      <c r="J1292" s="121" t="str">
        <f>A1292</f>
        <v>预备费</v>
      </c>
      <c r="K1292" s="113" t="str">
        <f t="shared" si="176"/>
        <v>预备</v>
      </c>
      <c r="N1292" s="122"/>
    </row>
    <row r="1293" ht="15" customHeight="1" spans="1:14">
      <c r="A1293" s="120" t="s">
        <v>137</v>
      </c>
      <c r="B1293" s="119"/>
      <c r="C1293" s="119"/>
      <c r="D1293" s="119"/>
      <c r="E1293" s="120"/>
      <c r="F1293" s="120">
        <f t="shared" si="183"/>
        <v>0</v>
      </c>
      <c r="G1293" s="120" t="str">
        <f t="shared" si="177"/>
        <v>其他支出</v>
      </c>
      <c r="H1293" s="121" t="str">
        <f t="shared" si="174"/>
        <v/>
      </c>
      <c r="I1293" s="120"/>
      <c r="J1293" s="121" t="str">
        <f>A1293</f>
        <v>其他支出</v>
      </c>
      <c r="K1293" s="113" t="str">
        <f t="shared" si="176"/>
        <v>其他</v>
      </c>
      <c r="N1293" s="122"/>
    </row>
    <row r="1294" ht="15" customHeight="1" spans="1:14">
      <c r="A1294" s="120" t="s">
        <v>1149</v>
      </c>
      <c r="B1294" s="119"/>
      <c r="C1294" s="119"/>
      <c r="D1294" s="119"/>
      <c r="E1294" s="120"/>
      <c r="F1294" s="120">
        <f t="shared" si="183"/>
        <v>0</v>
      </c>
      <c r="G1294" s="120" t="str">
        <f t="shared" si="177"/>
        <v>    </v>
      </c>
      <c r="H1294" s="121" t="str">
        <f t="shared" ref="H1294:H1306" si="184">MID(A1294,5,1)</f>
        <v>年</v>
      </c>
      <c r="I1294" s="120" t="str">
        <f>A1294</f>
        <v>    年初预留</v>
      </c>
      <c r="J1294" s="121"/>
      <c r="K1294" s="113" t="str">
        <f t="shared" ref="K1294:K1306" si="185">LEFT(J1294,2)</f>
        <v/>
      </c>
      <c r="N1294" s="122"/>
    </row>
    <row r="1295" ht="15" customHeight="1" spans="1:14">
      <c r="A1295" s="120" t="s">
        <v>1150</v>
      </c>
      <c r="B1295" s="119"/>
      <c r="C1295" s="119"/>
      <c r="D1295" s="119"/>
      <c r="E1295" s="120"/>
      <c r="F1295" s="120">
        <f t="shared" si="183"/>
        <v>0</v>
      </c>
      <c r="G1295" s="120" t="str">
        <f t="shared" si="177"/>
        <v>    </v>
      </c>
      <c r="H1295" s="121" t="str">
        <f t="shared" si="184"/>
        <v> </v>
      </c>
      <c r="I1295" s="120"/>
      <c r="J1295" s="121" t="str">
        <f>A1295</f>
        <v>      年初预留</v>
      </c>
      <c r="K1295" s="113" t="str">
        <f t="shared" si="185"/>
        <v>  </v>
      </c>
      <c r="N1295" s="122"/>
    </row>
    <row r="1296" ht="15" customHeight="1" spans="1:14">
      <c r="A1296" s="120" t="s">
        <v>1017</v>
      </c>
      <c r="B1296" s="119">
        <f>B1297</f>
        <v>16128</v>
      </c>
      <c r="C1296" s="119">
        <f>B1296-D1296</f>
        <v>16128</v>
      </c>
      <c r="D1296" s="119"/>
      <c r="E1296" s="120"/>
      <c r="F1296" s="120">
        <f t="shared" si="183"/>
        <v>0</v>
      </c>
      <c r="G1296" s="120" t="str">
        <f t="shared" si="177"/>
        <v>    </v>
      </c>
      <c r="H1296" s="121" t="str">
        <f t="shared" si="184"/>
        <v>其</v>
      </c>
      <c r="I1296" s="120" t="str">
        <f>A1296</f>
        <v>    其他支出</v>
      </c>
      <c r="J1296" s="121"/>
      <c r="K1296" s="113" t="str">
        <f t="shared" si="185"/>
        <v/>
      </c>
      <c r="N1296" s="122"/>
    </row>
    <row r="1297" ht="15" customHeight="1" spans="1:14">
      <c r="A1297" s="120" t="s">
        <v>1151</v>
      </c>
      <c r="B1297" s="119">
        <v>16128</v>
      </c>
      <c r="C1297" s="119">
        <f>B1297-D1297</f>
        <v>16128</v>
      </c>
      <c r="D1297" s="119"/>
      <c r="E1297" s="120"/>
      <c r="F1297" s="120">
        <f t="shared" si="183"/>
        <v>0</v>
      </c>
      <c r="G1297" s="120" t="str">
        <f t="shared" si="177"/>
        <v>    </v>
      </c>
      <c r="H1297" s="121" t="str">
        <f t="shared" si="184"/>
        <v> </v>
      </c>
      <c r="I1297" s="120"/>
      <c r="J1297" s="121" t="str">
        <f>A1297</f>
        <v>      其他支出</v>
      </c>
      <c r="K1297" s="113" t="str">
        <f t="shared" si="185"/>
        <v>  </v>
      </c>
      <c r="N1297" s="122"/>
    </row>
    <row r="1298" ht="15" customHeight="1" spans="1:14">
      <c r="A1298" s="120" t="s">
        <v>138</v>
      </c>
      <c r="B1298" s="119">
        <f>SUM(B1299)</f>
        <v>2537</v>
      </c>
      <c r="C1298" s="119">
        <f>B1298-D1298</f>
        <v>2537</v>
      </c>
      <c r="D1298" s="119"/>
      <c r="E1298" s="120"/>
      <c r="F1298" s="120">
        <f t="shared" si="183"/>
        <v>0</v>
      </c>
      <c r="G1298" s="120" t="str">
        <f t="shared" si="177"/>
        <v>债务付息</v>
      </c>
      <c r="H1298" s="121" t="str">
        <f t="shared" si="184"/>
        <v>支</v>
      </c>
      <c r="I1298" s="120" t="str">
        <f>A1298</f>
        <v>债务付息支出</v>
      </c>
      <c r="J1298" s="121"/>
      <c r="K1298" s="113" t="str">
        <f t="shared" si="185"/>
        <v/>
      </c>
      <c r="N1298" s="122"/>
    </row>
    <row r="1299" ht="15" customHeight="1" spans="1:14">
      <c r="A1299" s="120" t="s">
        <v>1152</v>
      </c>
      <c r="B1299" s="119">
        <f>SUM(B1300:B1303)</f>
        <v>2537</v>
      </c>
      <c r="C1299" s="119">
        <f>B1299-D1299</f>
        <v>2537</v>
      </c>
      <c r="D1299" s="119"/>
      <c r="E1299" s="120"/>
      <c r="F1299" s="120">
        <f t="shared" si="183"/>
        <v>0</v>
      </c>
      <c r="G1299" s="120" t="str">
        <f t="shared" si="177"/>
        <v>    </v>
      </c>
      <c r="H1299" s="121" t="str">
        <f t="shared" si="184"/>
        <v>地</v>
      </c>
      <c r="I1299" s="120" t="str">
        <f>A1299</f>
        <v>    地方政府一般债务付息支出</v>
      </c>
      <c r="J1299" s="121"/>
      <c r="K1299" s="113" t="str">
        <f t="shared" si="185"/>
        <v/>
      </c>
      <c r="N1299" s="122"/>
    </row>
    <row r="1300" ht="15" customHeight="1" spans="1:14">
      <c r="A1300" s="120" t="s">
        <v>1153</v>
      </c>
      <c r="B1300" s="119">
        <v>2537</v>
      </c>
      <c r="C1300" s="119">
        <f>B1300-D1300</f>
        <v>2537</v>
      </c>
      <c r="D1300" s="119"/>
      <c r="E1300" s="120"/>
      <c r="F1300" s="120">
        <f t="shared" si="183"/>
        <v>0</v>
      </c>
      <c r="G1300" s="120" t="str">
        <f t="shared" ref="G1300:G1306" si="186">LEFT(A1300,4)</f>
        <v>    </v>
      </c>
      <c r="H1300" s="121" t="str">
        <f t="shared" si="184"/>
        <v> </v>
      </c>
      <c r="I1300" s="120"/>
      <c r="J1300" s="121" t="str">
        <f>A1300</f>
        <v>      地方政府一般债券付息支出</v>
      </c>
      <c r="K1300" s="113" t="str">
        <f t="shared" si="185"/>
        <v>  </v>
      </c>
      <c r="N1300" s="122"/>
    </row>
    <row r="1301" ht="15" customHeight="1" spans="1:14">
      <c r="A1301" s="120" t="s">
        <v>1154</v>
      </c>
      <c r="B1301" s="119"/>
      <c r="C1301" s="119"/>
      <c r="D1301" s="119"/>
      <c r="E1301" s="120"/>
      <c r="F1301" s="120">
        <f t="shared" si="183"/>
        <v>0</v>
      </c>
      <c r="G1301" s="120" t="str">
        <f t="shared" si="186"/>
        <v>    </v>
      </c>
      <c r="H1301" s="121" t="str">
        <f t="shared" si="184"/>
        <v> </v>
      </c>
      <c r="I1301" s="120"/>
      <c r="J1301" s="121" t="str">
        <f>A1301</f>
        <v>      地方政府向外国政府借款付息支出</v>
      </c>
      <c r="K1301" s="113" t="str">
        <f t="shared" si="185"/>
        <v>  </v>
      </c>
      <c r="N1301" s="122"/>
    </row>
    <row r="1302" ht="15" customHeight="1" spans="1:14">
      <c r="A1302" s="120" t="s">
        <v>1155</v>
      </c>
      <c r="B1302" s="119"/>
      <c r="C1302" s="119"/>
      <c r="D1302" s="119"/>
      <c r="E1302" s="120"/>
      <c r="F1302" s="120">
        <f t="shared" si="183"/>
        <v>0</v>
      </c>
      <c r="G1302" s="120" t="str">
        <f t="shared" si="186"/>
        <v>    </v>
      </c>
      <c r="H1302" s="121" t="str">
        <f t="shared" si="184"/>
        <v> </v>
      </c>
      <c r="I1302" s="120"/>
      <c r="J1302" s="121" t="str">
        <f>A1302</f>
        <v>      地方政府向国际组织借款付息支出</v>
      </c>
      <c r="K1302" s="113" t="str">
        <f t="shared" si="185"/>
        <v>  </v>
      </c>
      <c r="N1302" s="122"/>
    </row>
    <row r="1303" ht="15" customHeight="1" spans="1:14">
      <c r="A1303" s="120" t="s">
        <v>1156</v>
      </c>
      <c r="B1303" s="119"/>
      <c r="C1303" s="119"/>
      <c r="D1303" s="119"/>
      <c r="E1303" s="120"/>
      <c r="F1303" s="120">
        <f t="shared" si="183"/>
        <v>0</v>
      </c>
      <c r="G1303" s="120" t="str">
        <f t="shared" si="186"/>
        <v>    </v>
      </c>
      <c r="H1303" s="121" t="str">
        <f t="shared" si="184"/>
        <v> </v>
      </c>
      <c r="I1303" s="120"/>
      <c r="J1303" s="121" t="str">
        <f>A1303</f>
        <v>      地方政府其他一般债务付息支出</v>
      </c>
      <c r="K1303" s="113" t="str">
        <f t="shared" si="185"/>
        <v>  </v>
      </c>
      <c r="N1303" s="122"/>
    </row>
    <row r="1304" ht="15" customHeight="1" spans="1:14">
      <c r="A1304" s="120" t="s">
        <v>139</v>
      </c>
      <c r="B1304" s="119">
        <f>B1305</f>
        <v>14</v>
      </c>
      <c r="C1304" s="119">
        <f>B1304-D1304</f>
        <v>14</v>
      </c>
      <c r="D1304" s="119"/>
      <c r="E1304" s="120"/>
      <c r="F1304" s="120">
        <f t="shared" si="183"/>
        <v>0</v>
      </c>
      <c r="G1304" s="120" t="str">
        <f t="shared" si="186"/>
        <v>债务发行</v>
      </c>
      <c r="H1304" s="121" t="str">
        <f t="shared" si="184"/>
        <v>费</v>
      </c>
      <c r="I1304" s="120" t="str">
        <f>A1304</f>
        <v>债务发行费用支出</v>
      </c>
      <c r="J1304" s="121"/>
      <c r="K1304" s="113" t="str">
        <f t="shared" si="185"/>
        <v/>
      </c>
      <c r="N1304" s="122"/>
    </row>
    <row r="1305" ht="15" customHeight="1" spans="1:14">
      <c r="A1305" s="120" t="s">
        <v>1157</v>
      </c>
      <c r="B1305" s="119">
        <f>B1306</f>
        <v>14</v>
      </c>
      <c r="C1305" s="119">
        <f>B1305-D1305</f>
        <v>14</v>
      </c>
      <c r="D1305" s="119"/>
      <c r="E1305" s="120"/>
      <c r="F1305" s="120">
        <f t="shared" si="183"/>
        <v>0</v>
      </c>
      <c r="G1305" s="120" t="str">
        <f t="shared" si="186"/>
        <v>    </v>
      </c>
      <c r="H1305" s="121" t="str">
        <f t="shared" si="184"/>
        <v>地</v>
      </c>
      <c r="I1305" s="120" t="str">
        <f>A1305</f>
        <v>    地方政府一般债务发行费用支出</v>
      </c>
      <c r="J1305" s="121"/>
      <c r="K1305" s="113" t="str">
        <f t="shared" si="185"/>
        <v/>
      </c>
      <c r="N1305" s="122"/>
    </row>
    <row r="1306" ht="15" customHeight="1" spans="1:14">
      <c r="A1306" s="120" t="s">
        <v>1158</v>
      </c>
      <c r="B1306" s="119">
        <v>14</v>
      </c>
      <c r="C1306" s="119">
        <f>B1306-D1306</f>
        <v>14</v>
      </c>
      <c r="D1306" s="119"/>
      <c r="E1306" s="120"/>
      <c r="F1306" s="120">
        <f t="shared" si="183"/>
        <v>0</v>
      </c>
      <c r="G1306" s="120" t="str">
        <f t="shared" si="186"/>
        <v>    </v>
      </c>
      <c r="H1306" s="121" t="str">
        <f t="shared" si="184"/>
        <v> </v>
      </c>
      <c r="I1306" s="120"/>
      <c r="J1306" s="121" t="str">
        <f>A1306</f>
        <v>      地方政府一般债务发行费用支出</v>
      </c>
      <c r="K1306" s="113" t="str">
        <f t="shared" si="185"/>
        <v>  </v>
      </c>
      <c r="N1306" s="122"/>
    </row>
    <row r="1307" ht="12.6" customHeight="1" spans="4:6">
      <c r="D1307" s="113">
        <f>SUBTOTAL(9,D8:D1306)</f>
        <v>35932</v>
      </c>
      <c r="E1307" s="113">
        <v>10195</v>
      </c>
      <c r="F1307" s="120">
        <f t="shared" si="183"/>
        <v>0</v>
      </c>
    </row>
    <row r="1308" ht="12.6" customHeight="1" spans="4:6">
      <c r="D1308" s="113">
        <v>11984</v>
      </c>
      <c r="F1308" s="120">
        <f t="shared" si="183"/>
        <v>0</v>
      </c>
    </row>
    <row r="1309" ht="12.6" customHeight="1" spans="3:6">
      <c r="C1309" s="113">
        <f>D1308-D1307</f>
        <v>-23948</v>
      </c>
      <c r="E1309" s="113">
        <f>D1307-E1307</f>
        <v>25737</v>
      </c>
      <c r="F1309" s="120">
        <f t="shared" si="183"/>
        <v>23948</v>
      </c>
    </row>
    <row r="1310" ht="12.6" customHeight="1" spans="4:6">
      <c r="D1310" s="113">
        <f>SUBTOTAL(9,D8:D1303)</f>
        <v>35932</v>
      </c>
      <c r="F1310" s="120">
        <f t="shared" si="183"/>
        <v>0</v>
      </c>
    </row>
    <row r="1311" ht="12.6" customHeight="1"/>
    <row r="1312" ht="12.6" customHeight="1"/>
    <row r="1313" ht="12.6" customHeight="1"/>
    <row r="1314" ht="12.6" customHeight="1"/>
    <row r="1315" ht="12.6" customHeight="1"/>
    <row r="1316" ht="12.6" customHeight="1"/>
    <row r="1317" ht="12.6" customHeight="1"/>
    <row r="1318" ht="12.6" customHeight="1"/>
    <row r="1319" ht="12.6" customHeight="1"/>
    <row r="1320" ht="12.6" customHeight="1"/>
    <row r="1321" ht="12.6" customHeight="1"/>
    <row r="1322" ht="12.6" customHeight="1"/>
    <row r="1323" ht="12.6" customHeight="1"/>
    <row r="1324" ht="12.6" customHeight="1"/>
    <row r="1325" ht="12.6" customHeight="1"/>
    <row r="1326" ht="12.6" customHeight="1"/>
    <row r="1327" ht="12.6" customHeight="1"/>
    <row r="1328" ht="12.6" customHeight="1"/>
    <row r="1329" customHeight="1"/>
    <row r="1330" customHeight="1"/>
    <row r="1331" ht="12.75" customHeight="1"/>
    <row r="1332" ht="12.75" customHeight="1"/>
    <row r="1333" customHeight="1"/>
    <row r="1334" ht="12.75" customHeight="1"/>
    <row r="1335" customHeight="1"/>
    <row r="1336" customHeight="1"/>
    <row r="1337" customHeight="1"/>
    <row r="1338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118055555555556"/>
  <pageSetup paperSize="9" firstPageNumber="6" fitToHeight="0" orientation="landscape" useFirstPageNumber="1" horizontalDpi="600"/>
  <headerFooter>
    <oddFooter>&amp;C第 &amp;P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B19" sqref="B19"/>
    </sheetView>
  </sheetViews>
  <sheetFormatPr defaultColWidth="13.75" defaultRowHeight="24" customHeight="1" outlineLevelCol="2"/>
  <cols>
    <col min="1" max="1" width="50.5" style="1" customWidth="1"/>
    <col min="2" max="2" width="34" style="1" customWidth="1"/>
    <col min="3" max="3" width="33" style="68" customWidth="1"/>
    <col min="4" max="16368" width="13.75" style="68"/>
    <col min="16369" max="16384" width="13.75" style="1"/>
  </cols>
  <sheetData>
    <row r="1" s="68" customFormat="1" ht="18.75" customHeight="1" spans="1:3">
      <c r="A1" s="103" t="s">
        <v>1159</v>
      </c>
      <c r="B1" s="104"/>
      <c r="C1" s="104"/>
    </row>
    <row r="2" s="68" customFormat="1" ht="18.75" customHeight="1" spans="1:3">
      <c r="A2" s="105" t="s">
        <v>1160</v>
      </c>
      <c r="B2" s="105"/>
      <c r="C2" s="105"/>
    </row>
    <row r="3" s="68" customFormat="1" ht="18.75" customHeight="1" spans="1:3">
      <c r="A3" s="106" t="s">
        <v>39</v>
      </c>
      <c r="B3" s="106"/>
      <c r="C3" s="106"/>
    </row>
    <row r="4" s="102" customFormat="1" ht="30" customHeight="1" spans="1:3">
      <c r="A4" s="107" t="s">
        <v>1161</v>
      </c>
      <c r="B4" s="107" t="s">
        <v>41</v>
      </c>
      <c r="C4" s="107" t="s">
        <v>42</v>
      </c>
    </row>
    <row r="5" s="102" customFormat="1" ht="30" customHeight="1" spans="1:3">
      <c r="A5" s="108" t="s">
        <v>148</v>
      </c>
      <c r="B5" s="109">
        <f>SUM(B6:B18)</f>
        <v>174427</v>
      </c>
      <c r="C5" s="110"/>
    </row>
    <row r="6" s="68" customFormat="1" ht="30" customHeight="1" spans="1:3">
      <c r="A6" s="111" t="s">
        <v>1162</v>
      </c>
      <c r="B6" s="109">
        <v>14327</v>
      </c>
      <c r="C6" s="76"/>
    </row>
    <row r="7" s="68" customFormat="1" ht="30" customHeight="1" spans="1:3">
      <c r="A7" s="111" t="s">
        <v>1163</v>
      </c>
      <c r="B7" s="109">
        <v>20690</v>
      </c>
      <c r="C7" s="76"/>
    </row>
    <row r="8" s="68" customFormat="1" ht="30" customHeight="1" spans="1:3">
      <c r="A8" s="111" t="s">
        <v>1164</v>
      </c>
      <c r="B8" s="109">
        <v>17271</v>
      </c>
      <c r="C8" s="76"/>
    </row>
    <row r="9" s="68" customFormat="1" ht="30" customHeight="1" spans="1:3">
      <c r="A9" s="111" t="s">
        <v>1165</v>
      </c>
      <c r="B9" s="109">
        <v>1184</v>
      </c>
      <c r="C9" s="76"/>
    </row>
    <row r="10" s="68" customFormat="1" ht="30" customHeight="1" spans="1:3">
      <c r="A10" s="111" t="s">
        <v>1166</v>
      </c>
      <c r="B10" s="109">
        <v>58695</v>
      </c>
      <c r="C10" s="76"/>
    </row>
    <row r="11" s="68" customFormat="1" ht="30" customHeight="1" spans="1:3">
      <c r="A11" s="111" t="s">
        <v>1167</v>
      </c>
      <c r="B11" s="109">
        <v>11128</v>
      </c>
      <c r="C11" s="76"/>
    </row>
    <row r="12" s="68" customFormat="1" ht="30" customHeight="1" spans="1:3">
      <c r="A12" s="111" t="s">
        <v>1168</v>
      </c>
      <c r="B12" s="109">
        <v>1429</v>
      </c>
      <c r="C12" s="76"/>
    </row>
    <row r="13" s="68" customFormat="1" ht="30" customHeight="1" spans="1:3">
      <c r="A13" s="111" t="s">
        <v>1169</v>
      </c>
      <c r="B13" s="109">
        <v>300</v>
      </c>
      <c r="C13" s="76"/>
    </row>
    <row r="14" s="68" customFormat="1" ht="30" customHeight="1" spans="1:3">
      <c r="A14" s="111" t="s">
        <v>1170</v>
      </c>
      <c r="B14" s="109">
        <v>15449</v>
      </c>
      <c r="C14" s="76"/>
    </row>
    <row r="15" s="68" customFormat="1" ht="30" customHeight="1" spans="1:3">
      <c r="A15" s="111" t="s">
        <v>1171</v>
      </c>
      <c r="B15" s="109">
        <v>18014</v>
      </c>
      <c r="C15" s="76"/>
    </row>
    <row r="16" s="68" customFormat="1" ht="30" customHeight="1" spans="1:3">
      <c r="A16" s="111" t="s">
        <v>1172</v>
      </c>
      <c r="B16" s="109">
        <v>2551</v>
      </c>
      <c r="C16" s="76"/>
    </row>
    <row r="17" s="68" customFormat="1" ht="30" customHeight="1" spans="1:3">
      <c r="A17" s="111" t="s">
        <v>1173</v>
      </c>
      <c r="B17" s="109">
        <v>2000</v>
      </c>
      <c r="C17" s="76"/>
    </row>
    <row r="18" s="68" customFormat="1" ht="30" customHeight="1" spans="1:3">
      <c r="A18" s="111" t="s">
        <v>1174</v>
      </c>
      <c r="B18" s="109">
        <v>11389</v>
      </c>
      <c r="C18" s="76"/>
    </row>
    <row r="19" s="68" customFormat="1" ht="18.75" customHeight="1"/>
    <row r="20" s="68" customFormat="1" ht="18.75" customHeight="1"/>
    <row r="21" s="68" customFormat="1" ht="18.75" customHeight="1"/>
    <row r="22" s="68" customFormat="1" ht="18.75" customHeight="1"/>
    <row r="23" s="68" customFormat="1" ht="18.75" customHeight="1"/>
    <row r="24" s="68" customFormat="1" ht="18.75" customHeight="1"/>
    <row r="25" s="68" customFormat="1" ht="18.75" customHeight="1"/>
    <row r="26" s="68" customFormat="1" ht="18.75" customHeight="1"/>
    <row r="27" s="68" customFormat="1" ht="18.75" customHeight="1"/>
    <row r="28" s="68" customFormat="1" ht="18.75" customHeight="1"/>
    <row r="29" s="68" customFormat="1" ht="18.75" customHeight="1"/>
    <row r="30" s="68" customFormat="1" ht="18.75" customHeight="1"/>
    <row r="31" s="68" customFormat="1" ht="18.75" customHeight="1"/>
  </sheetData>
  <mergeCells count="2">
    <mergeCell ref="A2:C2"/>
    <mergeCell ref="A3:C3"/>
  </mergeCells>
  <printOptions horizontalCentered="1"/>
  <pageMargins left="0.700694444444445" right="0.700694444444445" top="0.314583333333333" bottom="0.432638888888889" header="0.236111111111111" footer="0.298611111111111"/>
  <pageSetup paperSize="9" firstPageNumber="46" fitToHeight="0" orientation="landscape" useFirstPageNumber="1" horizontalDpi="600"/>
  <headerFooter>
    <oddFooter>&amp;C第 &amp;P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5"/>
  <sheetViews>
    <sheetView view="pageBreakPreview" zoomScaleNormal="100" topLeftCell="A55" workbookViewId="0">
      <selection activeCell="D43" sqref="D$1:D$1048576"/>
    </sheetView>
  </sheetViews>
  <sheetFormatPr defaultColWidth="8" defaultRowHeight="14.25" outlineLevelCol="4"/>
  <cols>
    <col min="1" max="1" width="83.2666666666667" style="38" customWidth="1"/>
    <col min="2" max="2" width="51.525" style="38" customWidth="1"/>
    <col min="3" max="3" width="42.2083333333333" style="38" customWidth="1"/>
    <col min="4" max="4" width="8" style="38" hidden="1" customWidth="1"/>
    <col min="5" max="6" width="8" style="38" customWidth="1"/>
    <col min="7" max="7" width="10.125" style="38"/>
    <col min="8" max="16382" width="8" style="38"/>
    <col min="16383" max="16384" width="8" style="1"/>
  </cols>
  <sheetData>
    <row r="1" s="38" customFormat="1" ht="13.5" customHeight="1" spans="1:5">
      <c r="A1" s="39" t="s">
        <v>1175</v>
      </c>
      <c r="B1" s="40"/>
      <c r="C1" s="40"/>
      <c r="D1" s="40"/>
      <c r="E1" s="40"/>
    </row>
    <row r="2" s="38" customFormat="1" ht="27" customHeight="1" spans="1:5">
      <c r="A2" s="96" t="s">
        <v>1176</v>
      </c>
      <c r="B2" s="96"/>
      <c r="C2" s="96"/>
      <c r="D2" s="40"/>
      <c r="E2" s="40"/>
    </row>
    <row r="3" s="38" customFormat="1" ht="16" customHeight="1" spans="1:5">
      <c r="A3" s="39"/>
      <c r="B3" s="40"/>
      <c r="C3" s="42" t="s">
        <v>39</v>
      </c>
      <c r="D3" s="40"/>
      <c r="E3" s="40"/>
    </row>
    <row r="4" s="38" customFormat="1" ht="19" customHeight="1" spans="1:5">
      <c r="A4" s="43" t="s">
        <v>1161</v>
      </c>
      <c r="B4" s="43" t="s">
        <v>146</v>
      </c>
      <c r="C4" s="43" t="s">
        <v>42</v>
      </c>
      <c r="D4" s="40"/>
      <c r="E4" s="40"/>
    </row>
    <row r="5" s="38" customFormat="1" ht="19" customHeight="1" spans="1:5">
      <c r="A5" s="43" t="s">
        <v>148</v>
      </c>
      <c r="B5" s="44">
        <f>B6+B11+B22+B33+B38+B48+B54+B56+B59+B61+B42+B46+B29</f>
        <v>174427</v>
      </c>
      <c r="C5" s="44"/>
      <c r="D5" s="40"/>
      <c r="E5" s="40"/>
    </row>
    <row r="6" s="38" customFormat="1" ht="19" customHeight="1" spans="1:4">
      <c r="A6" s="62" t="s">
        <v>1162</v>
      </c>
      <c r="B6" s="44">
        <f>SUM(B7:B10)</f>
        <v>14327</v>
      </c>
      <c r="C6" s="44"/>
      <c r="D6" s="38">
        <v>1</v>
      </c>
    </row>
    <row r="7" s="38" customFormat="1" ht="19" customHeight="1" spans="1:3">
      <c r="A7" s="45" t="s">
        <v>1177</v>
      </c>
      <c r="B7" s="46">
        <v>6947</v>
      </c>
      <c r="C7" s="46"/>
    </row>
    <row r="8" s="38" customFormat="1" ht="19" customHeight="1" spans="1:3">
      <c r="A8" s="45" t="s">
        <v>1178</v>
      </c>
      <c r="B8" s="46">
        <v>2539</v>
      </c>
      <c r="C8" s="46"/>
    </row>
    <row r="9" s="38" customFormat="1" ht="19" customHeight="1" spans="1:3">
      <c r="A9" s="45" t="s">
        <v>1179</v>
      </c>
      <c r="B9" s="46">
        <v>832</v>
      </c>
      <c r="C9" s="46"/>
    </row>
    <row r="10" s="38" customFormat="1" ht="19" customHeight="1" spans="1:3">
      <c r="A10" s="45" t="s">
        <v>1180</v>
      </c>
      <c r="B10" s="46">
        <v>4009</v>
      </c>
      <c r="C10" s="46"/>
    </row>
    <row r="11" s="38" customFormat="1" ht="19" customHeight="1" spans="1:4">
      <c r="A11" s="62" t="s">
        <v>1163</v>
      </c>
      <c r="B11" s="44">
        <f>SUM(B12:B21)</f>
        <v>20690</v>
      </c>
      <c r="C11" s="44"/>
      <c r="D11" s="38">
        <v>1</v>
      </c>
    </row>
    <row r="12" s="38" customFormat="1" ht="19" customHeight="1" spans="1:3">
      <c r="A12" s="45" t="s">
        <v>1181</v>
      </c>
      <c r="B12" s="46">
        <v>5777</v>
      </c>
      <c r="C12" s="46"/>
    </row>
    <row r="13" s="38" customFormat="1" ht="19" customHeight="1" spans="1:3">
      <c r="A13" s="45" t="s">
        <v>1182</v>
      </c>
      <c r="B13" s="46">
        <v>124</v>
      </c>
      <c r="C13" s="46"/>
    </row>
    <row r="14" s="38" customFormat="1" ht="19" customHeight="1" spans="1:3">
      <c r="A14" s="45" t="s">
        <v>1183</v>
      </c>
      <c r="B14" s="46">
        <v>263</v>
      </c>
      <c r="C14" s="46"/>
    </row>
    <row r="15" s="38" customFormat="1" ht="19" customHeight="1" spans="1:3">
      <c r="A15" s="45" t="s">
        <v>1184</v>
      </c>
      <c r="B15" s="46">
        <v>66</v>
      </c>
      <c r="C15" s="46"/>
    </row>
    <row r="16" s="38" customFormat="1" ht="19" customHeight="1" spans="1:3">
      <c r="A16" s="45" t="s">
        <v>1185</v>
      </c>
      <c r="B16" s="46">
        <v>8387</v>
      </c>
      <c r="C16" s="46"/>
    </row>
    <row r="17" s="38" customFormat="1" ht="19" customHeight="1" spans="1:3">
      <c r="A17" s="45" t="s">
        <v>1186</v>
      </c>
      <c r="B17" s="46">
        <v>192</v>
      </c>
      <c r="C17" s="46"/>
    </row>
    <row r="18" s="38" customFormat="1" ht="19" customHeight="1" spans="1:3">
      <c r="A18" s="45" t="s">
        <v>1187</v>
      </c>
      <c r="B18" s="46">
        <v>25</v>
      </c>
      <c r="C18" s="46"/>
    </row>
    <row r="19" s="38" customFormat="1" ht="19" customHeight="1" spans="1:3">
      <c r="A19" s="45" t="s">
        <v>1188</v>
      </c>
      <c r="B19" s="46">
        <v>477</v>
      </c>
      <c r="C19" s="46"/>
    </row>
    <row r="20" s="38" customFormat="1" ht="19" customHeight="1" spans="1:3">
      <c r="A20" s="45" t="s">
        <v>1189</v>
      </c>
      <c r="B20" s="46">
        <v>2014</v>
      </c>
      <c r="C20" s="46"/>
    </row>
    <row r="21" s="38" customFormat="1" ht="19" customHeight="1" spans="1:3">
      <c r="A21" s="45" t="s">
        <v>1190</v>
      </c>
      <c r="B21" s="46">
        <f>1000+2365</f>
        <v>3365</v>
      </c>
      <c r="C21" s="46"/>
    </row>
    <row r="22" s="38" customFormat="1" ht="19" customHeight="1" spans="1:4">
      <c r="A22" s="62" t="s">
        <v>1164</v>
      </c>
      <c r="B22" s="44">
        <f>SUM(B23:B28)</f>
        <v>17271</v>
      </c>
      <c r="C22" s="44"/>
      <c r="D22" s="38">
        <v>1</v>
      </c>
    </row>
    <row r="23" s="38" customFormat="1" ht="19" customHeight="1" spans="1:3">
      <c r="A23" s="45" t="s">
        <v>1191</v>
      </c>
      <c r="B23" s="46">
        <v>14280</v>
      </c>
      <c r="C23" s="44"/>
    </row>
    <row r="24" s="38" customFormat="1" ht="19" customHeight="1" spans="1:3">
      <c r="A24" s="45" t="s">
        <v>1192</v>
      </c>
      <c r="B24" s="46">
        <v>758</v>
      </c>
      <c r="C24" s="46"/>
    </row>
    <row r="25" s="38" customFormat="1" ht="19" customHeight="1" spans="1:3">
      <c r="A25" s="45" t="s">
        <v>1193</v>
      </c>
      <c r="B25" s="46">
        <v>133</v>
      </c>
      <c r="C25" s="46"/>
    </row>
    <row r="26" s="38" customFormat="1" ht="19" customHeight="1" spans="1:3">
      <c r="A26" s="45" t="s">
        <v>1194</v>
      </c>
      <c r="B26" s="46">
        <v>96</v>
      </c>
      <c r="C26" s="46"/>
    </row>
    <row r="27" s="38" customFormat="1" ht="19" customHeight="1" spans="1:3">
      <c r="A27" s="45" t="s">
        <v>1195</v>
      </c>
      <c r="B27" s="46">
        <v>416</v>
      </c>
      <c r="C27" s="46"/>
    </row>
    <row r="28" s="38" customFormat="1" ht="19" customHeight="1" spans="1:3">
      <c r="A28" s="45" t="s">
        <v>1196</v>
      </c>
      <c r="B28" s="46">
        <v>1588</v>
      </c>
      <c r="C28" s="46"/>
    </row>
    <row r="29" s="38" customFormat="1" ht="19" customHeight="1" spans="1:4">
      <c r="A29" s="62" t="s">
        <v>1197</v>
      </c>
      <c r="B29" s="44">
        <f>B32+B30+B31</f>
        <v>1184</v>
      </c>
      <c r="C29" s="46"/>
      <c r="D29" s="38">
        <v>1</v>
      </c>
    </row>
    <row r="30" s="38" customFormat="1" ht="19" customHeight="1" spans="1:3">
      <c r="A30" s="45" t="s">
        <v>1198</v>
      </c>
      <c r="B30" s="46">
        <v>1110</v>
      </c>
      <c r="C30" s="46"/>
    </row>
    <row r="31" s="38" customFormat="1" ht="19" customHeight="1" spans="1:3">
      <c r="A31" s="45" t="s">
        <v>1192</v>
      </c>
      <c r="B31" s="46">
        <v>56</v>
      </c>
      <c r="C31" s="46"/>
    </row>
    <row r="32" s="38" customFormat="1" ht="19" customHeight="1" spans="1:3">
      <c r="A32" s="45" t="s">
        <v>1195</v>
      </c>
      <c r="B32" s="46">
        <v>18</v>
      </c>
      <c r="C32" s="46"/>
    </row>
    <row r="33" s="38" customFormat="1" ht="19" customHeight="1" spans="1:4">
      <c r="A33" s="62" t="s">
        <v>1166</v>
      </c>
      <c r="B33" s="44">
        <f>B34+B35</f>
        <v>58695</v>
      </c>
      <c r="C33" s="44"/>
      <c r="D33" s="38">
        <v>1</v>
      </c>
    </row>
    <row r="34" s="38" customFormat="1" ht="19" customHeight="1" spans="1:3">
      <c r="A34" s="45" t="s">
        <v>1199</v>
      </c>
      <c r="B34" s="46">
        <v>43132</v>
      </c>
      <c r="C34" s="46"/>
    </row>
    <row r="35" s="38" customFormat="1" ht="19" customHeight="1" spans="1:3">
      <c r="A35" s="45" t="s">
        <v>1200</v>
      </c>
      <c r="B35" s="46">
        <f>3071+12492</f>
        <v>15563</v>
      </c>
      <c r="C35" s="46"/>
    </row>
    <row r="36" s="38" customFormat="1" ht="19" customHeight="1" spans="1:3">
      <c r="A36" s="45" t="s">
        <v>1201</v>
      </c>
      <c r="B36" s="46">
        <v>237</v>
      </c>
      <c r="C36" s="46"/>
    </row>
    <row r="37" s="38" customFormat="1" ht="19" customHeight="1" spans="1:3">
      <c r="A37" s="45" t="s">
        <v>1202</v>
      </c>
      <c r="B37" s="46">
        <v>129</v>
      </c>
      <c r="C37" s="46"/>
    </row>
    <row r="38" s="38" customFormat="1" ht="19" customHeight="1" spans="1:4">
      <c r="A38" s="62" t="s">
        <v>1167</v>
      </c>
      <c r="B38" s="44">
        <f>B39+B41</f>
        <v>11128</v>
      </c>
      <c r="C38" s="44"/>
      <c r="D38" s="38">
        <v>1</v>
      </c>
    </row>
    <row r="39" s="38" customFormat="1" ht="19" customHeight="1" spans="1:3">
      <c r="A39" s="45" t="s">
        <v>1203</v>
      </c>
      <c r="B39" s="46">
        <v>11057</v>
      </c>
      <c r="C39" s="46"/>
    </row>
    <row r="40" s="38" customFormat="1" ht="19" customHeight="1" spans="1:3">
      <c r="A40" s="45" t="s">
        <v>1204</v>
      </c>
      <c r="B40" s="46">
        <v>65</v>
      </c>
      <c r="C40" s="46"/>
    </row>
    <row r="41" s="38" customFormat="1" ht="19" customHeight="1" spans="1:3">
      <c r="A41" s="45" t="s">
        <v>1205</v>
      </c>
      <c r="B41" s="46">
        <v>71</v>
      </c>
      <c r="C41" s="46"/>
    </row>
    <row r="42" s="38" customFormat="1" ht="19" customHeight="1" spans="1:4">
      <c r="A42" s="62" t="s">
        <v>1206</v>
      </c>
      <c r="B42" s="44">
        <f>B43+B44+B45</f>
        <v>1429</v>
      </c>
      <c r="C42" s="46"/>
      <c r="D42" s="38">
        <v>1</v>
      </c>
    </row>
    <row r="43" s="38" customFormat="1" ht="19" customHeight="1" spans="1:3">
      <c r="A43" s="45" t="s">
        <v>1207</v>
      </c>
      <c r="B43" s="46">
        <v>966</v>
      </c>
      <c r="C43" s="46"/>
    </row>
    <row r="44" s="38" customFormat="1" ht="19" customHeight="1" spans="1:3">
      <c r="A44" s="45" t="s">
        <v>1208</v>
      </c>
      <c r="B44" s="46">
        <v>278</v>
      </c>
      <c r="C44" s="46"/>
    </row>
    <row r="45" s="38" customFormat="1" ht="19" customHeight="1" spans="1:3">
      <c r="A45" s="45" t="s">
        <v>1209</v>
      </c>
      <c r="B45" s="46">
        <v>185</v>
      </c>
      <c r="C45" s="46"/>
    </row>
    <row r="46" s="38" customFormat="1" ht="19" customHeight="1" spans="1:4">
      <c r="A46" s="62" t="s">
        <v>1210</v>
      </c>
      <c r="B46" s="44">
        <v>300</v>
      </c>
      <c r="C46" s="46"/>
      <c r="D46" s="38">
        <v>1</v>
      </c>
    </row>
    <row r="47" s="38" customFormat="1" ht="19" customHeight="1" spans="1:3">
      <c r="A47" s="45" t="s">
        <v>1211</v>
      </c>
      <c r="B47" s="46">
        <v>300</v>
      </c>
      <c r="C47" s="46"/>
    </row>
    <row r="48" s="38" customFormat="1" ht="19" customHeight="1" spans="1:4">
      <c r="A48" s="62" t="s">
        <v>1170</v>
      </c>
      <c r="B48" s="44">
        <f>B49+B53+B50+B51+B52</f>
        <v>15449</v>
      </c>
      <c r="C48" s="44"/>
      <c r="D48" s="38">
        <v>1</v>
      </c>
    </row>
    <row r="49" s="38" customFormat="1" ht="19" customHeight="1" spans="1:3">
      <c r="A49" s="45" t="s">
        <v>1212</v>
      </c>
      <c r="B49" s="46">
        <v>5865</v>
      </c>
      <c r="C49" s="46"/>
    </row>
    <row r="50" s="38" customFormat="1" ht="19" customHeight="1" spans="1:3">
      <c r="A50" s="45" t="s">
        <v>1213</v>
      </c>
      <c r="B50" s="46">
        <v>506</v>
      </c>
      <c r="C50" s="46"/>
    </row>
    <row r="51" s="38" customFormat="1" ht="19" customHeight="1" spans="1:3">
      <c r="A51" s="45" t="s">
        <v>1214</v>
      </c>
      <c r="B51" s="46">
        <v>446</v>
      </c>
      <c r="C51" s="46"/>
    </row>
    <row r="52" s="38" customFormat="1" ht="19" customHeight="1" spans="1:3">
      <c r="A52" s="97" t="s">
        <v>1215</v>
      </c>
      <c r="B52" s="98">
        <v>1800</v>
      </c>
      <c r="C52" s="98"/>
    </row>
    <row r="53" s="38" customFormat="1" ht="20" customHeight="1" spans="1:3">
      <c r="A53" s="99" t="s">
        <v>1216</v>
      </c>
      <c r="B53" s="100">
        <v>6832</v>
      </c>
      <c r="C53" s="100"/>
    </row>
    <row r="54" ht="20" customHeight="1" spans="1:4">
      <c r="A54" s="101" t="s">
        <v>1171</v>
      </c>
      <c r="B54" s="101">
        <f>B55</f>
        <v>18014</v>
      </c>
      <c r="C54" s="67"/>
      <c r="D54" s="38">
        <v>1</v>
      </c>
    </row>
    <row r="55" ht="20" customHeight="1" spans="1:3">
      <c r="A55" s="67" t="s">
        <v>1217</v>
      </c>
      <c r="B55" s="67">
        <v>18014</v>
      </c>
      <c r="C55" s="67"/>
    </row>
    <row r="56" ht="20" customHeight="1" spans="1:4">
      <c r="A56" s="101" t="s">
        <v>1172</v>
      </c>
      <c r="B56" s="101">
        <f>B57+B58</f>
        <v>2551</v>
      </c>
      <c r="C56" s="67"/>
      <c r="D56" s="38">
        <v>1</v>
      </c>
    </row>
    <row r="57" ht="20" customHeight="1" spans="1:3">
      <c r="A57" s="67" t="s">
        <v>1218</v>
      </c>
      <c r="B57" s="67">
        <v>2537</v>
      </c>
      <c r="C57" s="67"/>
    </row>
    <row r="58" ht="20" customHeight="1" spans="1:3">
      <c r="A58" s="67" t="s">
        <v>1219</v>
      </c>
      <c r="B58" s="67">
        <v>14</v>
      </c>
      <c r="C58" s="67"/>
    </row>
    <row r="59" ht="21" customHeight="1" spans="1:4">
      <c r="A59" s="101" t="s">
        <v>1220</v>
      </c>
      <c r="B59" s="101">
        <v>2000</v>
      </c>
      <c r="C59" s="67"/>
      <c r="D59" s="38">
        <v>1</v>
      </c>
    </row>
    <row r="60" ht="21" customHeight="1" spans="1:3">
      <c r="A60" s="67" t="s">
        <v>1221</v>
      </c>
      <c r="B60" s="67">
        <v>2000</v>
      </c>
      <c r="C60" s="67"/>
    </row>
    <row r="61" ht="21" customHeight="1" spans="1:4">
      <c r="A61" s="101" t="s">
        <v>1222</v>
      </c>
      <c r="B61" s="101">
        <v>11389</v>
      </c>
      <c r="C61" s="67"/>
      <c r="D61" s="38">
        <v>1</v>
      </c>
    </row>
    <row r="62" ht="21" customHeight="1" spans="1:3">
      <c r="A62" s="67" t="s">
        <v>137</v>
      </c>
      <c r="B62" s="67">
        <v>11389</v>
      </c>
      <c r="C62" s="67"/>
    </row>
    <row r="63" ht="21" customHeight="1"/>
    <row r="64" ht="21" customHeight="1"/>
    <row r="65" ht="21" customHeight="1"/>
  </sheetData>
  <autoFilter ref="A1:D62">
    <extLst/>
  </autoFilter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scale="75" firstPageNumber="47" fitToHeight="0" orientation="landscape" useFirstPageNumber="1" horizontalDpi="600"/>
  <headerFooter>
    <oddFooter>&amp;C第 &amp;P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7"/>
  <sheetViews>
    <sheetView view="pageBreakPreview" zoomScaleNormal="100" workbookViewId="0">
      <selection activeCell="C20" sqref="C20"/>
    </sheetView>
  </sheetViews>
  <sheetFormatPr defaultColWidth="9" defaultRowHeight="14.25" outlineLevelCol="2"/>
  <cols>
    <col min="1" max="1" width="59.625" style="1" customWidth="1"/>
    <col min="2" max="2" width="30.25" style="1" customWidth="1"/>
    <col min="3" max="3" width="30.5" style="1" customWidth="1"/>
    <col min="4" max="16384" width="9" style="1"/>
  </cols>
  <sheetData>
    <row r="1" spans="1:1">
      <c r="A1" s="1" t="s">
        <v>1223</v>
      </c>
    </row>
    <row r="2" ht="16" customHeight="1" spans="1:3">
      <c r="A2" s="3" t="s">
        <v>1224</v>
      </c>
      <c r="B2" s="3"/>
      <c r="C2" s="3"/>
    </row>
    <row r="3" spans="3:3">
      <c r="C3" s="4" t="s">
        <v>39</v>
      </c>
    </row>
    <row r="4" s="2" customFormat="1" ht="14.5" customHeight="1" spans="1:3">
      <c r="A4" s="5" t="s">
        <v>1225</v>
      </c>
      <c r="B4" s="5" t="s">
        <v>41</v>
      </c>
      <c r="C4" s="5" t="s">
        <v>42</v>
      </c>
    </row>
    <row r="5" ht="14.5" customHeight="1" spans="1:3">
      <c r="A5" s="5" t="s">
        <v>148</v>
      </c>
      <c r="B5" s="88">
        <f>B6+B18+B21+B23+B28+B31+B34+B36+B15</f>
        <v>4684</v>
      </c>
      <c r="C5" s="7"/>
    </row>
    <row r="6" s="33" customFormat="1" ht="14.5" customHeight="1" spans="1:3">
      <c r="A6" s="37" t="s">
        <v>1226</v>
      </c>
      <c r="B6" s="88">
        <f>SUM(B7:B14)</f>
        <v>245</v>
      </c>
      <c r="C6" s="37"/>
    </row>
    <row r="7" ht="14.5" customHeight="1" spans="1:3">
      <c r="A7" s="89" t="s">
        <v>1227</v>
      </c>
      <c r="B7" s="90">
        <v>203</v>
      </c>
      <c r="C7" s="7"/>
    </row>
    <row r="8" ht="14.5" customHeight="1" spans="1:3">
      <c r="A8" s="89" t="s">
        <v>1228</v>
      </c>
      <c r="B8" s="90">
        <v>2</v>
      </c>
      <c r="C8" s="7"/>
    </row>
    <row r="9" ht="14.5" customHeight="1" spans="1:3">
      <c r="A9" s="89" t="s">
        <v>1229</v>
      </c>
      <c r="B9" s="90">
        <v>4</v>
      </c>
      <c r="C9" s="7"/>
    </row>
    <row r="10" ht="14.5" customHeight="1" spans="1:3">
      <c r="A10" s="89" t="s">
        <v>1230</v>
      </c>
      <c r="B10" s="90">
        <v>6</v>
      </c>
      <c r="C10" s="7"/>
    </row>
    <row r="11" ht="14.5" customHeight="1" spans="1:3">
      <c r="A11" s="89" t="s">
        <v>1231</v>
      </c>
      <c r="B11" s="90">
        <v>7</v>
      </c>
      <c r="C11" s="7"/>
    </row>
    <row r="12" ht="14.5" customHeight="1" spans="1:3">
      <c r="A12" s="89" t="s">
        <v>1232</v>
      </c>
      <c r="B12" s="90">
        <v>5</v>
      </c>
      <c r="C12" s="7"/>
    </row>
    <row r="13" ht="14.5" customHeight="1" spans="1:3">
      <c r="A13" s="89" t="s">
        <v>1233</v>
      </c>
      <c r="B13" s="90">
        <v>7</v>
      </c>
      <c r="C13" s="7"/>
    </row>
    <row r="14" customFormat="1" ht="14.5" customHeight="1" spans="1:3">
      <c r="A14" s="89" t="s">
        <v>1234</v>
      </c>
      <c r="B14" s="90">
        <v>11</v>
      </c>
      <c r="C14" s="7"/>
    </row>
    <row r="15" customFormat="1" ht="14.5" customHeight="1" spans="1:3">
      <c r="A15" s="37" t="s">
        <v>1235</v>
      </c>
      <c r="B15" s="91">
        <f>B16+B17</f>
        <v>88</v>
      </c>
      <c r="C15" s="7"/>
    </row>
    <row r="16" customFormat="1" ht="14.5" customHeight="1" spans="1:3">
      <c r="A16" s="89" t="s">
        <v>1236</v>
      </c>
      <c r="B16" s="90">
        <v>81</v>
      </c>
      <c r="C16" s="7"/>
    </row>
    <row r="17" customFormat="1" ht="14.5" customHeight="1" spans="1:3">
      <c r="A17" s="89" t="s">
        <v>1237</v>
      </c>
      <c r="B17" s="90">
        <v>7</v>
      </c>
      <c r="C17" s="7"/>
    </row>
    <row r="18" s="33" customFormat="1" ht="14.5" customHeight="1" spans="1:3">
      <c r="A18" s="37" t="s">
        <v>1238</v>
      </c>
      <c r="B18" s="34">
        <f>B19+B20</f>
        <v>38</v>
      </c>
      <c r="C18" s="37"/>
    </row>
    <row r="19" ht="14.5" customHeight="1" spans="1:3">
      <c r="A19" s="89" t="s">
        <v>1239</v>
      </c>
      <c r="B19" s="90">
        <v>9</v>
      </c>
      <c r="C19" s="7"/>
    </row>
    <row r="20" customFormat="1" ht="14.5" customHeight="1" spans="1:3">
      <c r="A20" s="89" t="s">
        <v>1240</v>
      </c>
      <c r="B20" s="90">
        <v>29</v>
      </c>
      <c r="C20" s="7"/>
    </row>
    <row r="21" s="33" customFormat="1" ht="14.5" customHeight="1" spans="1:3">
      <c r="A21" s="37" t="s">
        <v>1241</v>
      </c>
      <c r="B21" s="34">
        <f>B22</f>
        <v>90</v>
      </c>
      <c r="C21" s="37"/>
    </row>
    <row r="22" customFormat="1" ht="14.5" customHeight="1" spans="1:3">
      <c r="A22" s="89" t="s">
        <v>1242</v>
      </c>
      <c r="B22" s="90">
        <v>90</v>
      </c>
      <c r="C22" s="7"/>
    </row>
    <row r="23" s="33" customFormat="1" ht="14.5" customHeight="1" spans="1:3">
      <c r="A23" s="37" t="s">
        <v>1243</v>
      </c>
      <c r="B23" s="34">
        <f>SUM(B24:B27)</f>
        <v>1730</v>
      </c>
      <c r="C23" s="37"/>
    </row>
    <row r="24" s="33" customFormat="1" ht="14.5" customHeight="1" spans="1:3">
      <c r="A24" s="92" t="s">
        <v>1244</v>
      </c>
      <c r="B24" s="23">
        <v>750</v>
      </c>
      <c r="C24" s="37"/>
    </row>
    <row r="25" s="33" customFormat="1" ht="14.5" customHeight="1" spans="1:3">
      <c r="A25" s="92" t="s">
        <v>1245</v>
      </c>
      <c r="B25" s="23">
        <v>360</v>
      </c>
      <c r="C25" s="37"/>
    </row>
    <row r="26" s="33" customFormat="1" ht="14.5" customHeight="1" spans="1:3">
      <c r="A26" s="92" t="s">
        <v>1246</v>
      </c>
      <c r="B26" s="23">
        <v>488</v>
      </c>
      <c r="C26" s="37"/>
    </row>
    <row r="27" s="33" customFormat="1" ht="14.5" customHeight="1" spans="1:3">
      <c r="A27" s="92" t="s">
        <v>1247</v>
      </c>
      <c r="B27" s="23">
        <v>132</v>
      </c>
      <c r="C27" s="37"/>
    </row>
    <row r="28" customFormat="1" ht="14.5" customHeight="1" spans="1:3">
      <c r="A28" s="37" t="s">
        <v>1248</v>
      </c>
      <c r="B28" s="34">
        <f>B30+B29</f>
        <v>2067</v>
      </c>
      <c r="C28" s="7"/>
    </row>
    <row r="29" customFormat="1" ht="14.5" customHeight="1" spans="1:3">
      <c r="A29" s="93" t="s">
        <v>1249</v>
      </c>
      <c r="B29" s="94">
        <v>1776</v>
      </c>
      <c r="C29" s="7"/>
    </row>
    <row r="30" customFormat="1" ht="14.5" customHeight="1" spans="1:3">
      <c r="A30" s="93" t="s">
        <v>1250</v>
      </c>
      <c r="B30" s="94">
        <v>291</v>
      </c>
      <c r="C30" s="7"/>
    </row>
    <row r="31" s="33" customFormat="1" ht="14.5" customHeight="1" spans="1:3">
      <c r="A31" s="37" t="s">
        <v>1251</v>
      </c>
      <c r="B31" s="34">
        <f>B32+B33</f>
        <v>80</v>
      </c>
      <c r="C31" s="37"/>
    </row>
    <row r="32" ht="14.5" customHeight="1" spans="1:3">
      <c r="A32" s="89" t="s">
        <v>1252</v>
      </c>
      <c r="B32" s="90">
        <v>50</v>
      </c>
      <c r="C32" s="7"/>
    </row>
    <row r="33" ht="14.5" customHeight="1" spans="1:3">
      <c r="A33" s="89" t="s">
        <v>1253</v>
      </c>
      <c r="B33" s="90">
        <v>30</v>
      </c>
      <c r="C33" s="7"/>
    </row>
    <row r="34" ht="14.5" customHeight="1" spans="1:3">
      <c r="A34" s="37" t="s">
        <v>1254</v>
      </c>
      <c r="B34" s="34">
        <f>B35</f>
        <v>129</v>
      </c>
      <c r="C34" s="7"/>
    </row>
    <row r="35" ht="14.5" customHeight="1" spans="1:3">
      <c r="A35" s="89" t="s">
        <v>1255</v>
      </c>
      <c r="B35" s="95">
        <v>129</v>
      </c>
      <c r="C35" s="7"/>
    </row>
    <row r="36" customFormat="1" ht="14.5" customHeight="1" spans="1:3">
      <c r="A36" s="37" t="s">
        <v>1256</v>
      </c>
      <c r="B36" s="34">
        <f>B37</f>
        <v>217</v>
      </c>
      <c r="C36" s="7"/>
    </row>
    <row r="37" customFormat="1" ht="14.5" customHeight="1" spans="1:3">
      <c r="A37" s="89" t="s">
        <v>1257</v>
      </c>
      <c r="B37" s="90">
        <v>217</v>
      </c>
      <c r="C37" s="7"/>
    </row>
  </sheetData>
  <mergeCells count="1">
    <mergeCell ref="A2:C2"/>
  </mergeCells>
  <printOptions horizontalCentered="1"/>
  <pageMargins left="0.700694444444445" right="0.700694444444445" top="0.156944444444444" bottom="0.354166666666667" header="0.0784722222222222" footer="0.118055555555556"/>
  <pageSetup paperSize="9" firstPageNumber="49" fitToHeight="0" orientation="landscape" useFirstPageNumber="1" horizontalDpi="600"/>
  <headerFooter>
    <oddFooter>&amp;C第 &amp;P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selection activeCell="C15" sqref="C15"/>
    </sheetView>
  </sheetViews>
  <sheetFormatPr defaultColWidth="9" defaultRowHeight="14.25" outlineLevelCol="4"/>
  <cols>
    <col min="1" max="1" width="49.875" style="47" customWidth="1"/>
    <col min="2" max="2" width="18.625" style="47" customWidth="1"/>
    <col min="3" max="3" width="18" style="47" customWidth="1"/>
    <col min="4" max="4" width="20" style="47" customWidth="1"/>
    <col min="5" max="5" width="15.625" style="47" customWidth="1"/>
    <col min="6" max="16360" width="9" style="47"/>
    <col min="16361" max="16384" width="9" style="1"/>
  </cols>
  <sheetData>
    <row r="1" s="47" customFormat="1" spans="1:2">
      <c r="A1" s="47" t="s">
        <v>1258</v>
      </c>
      <c r="B1" s="49"/>
    </row>
    <row r="2" s="48" customFormat="1" ht="18" customHeight="1" spans="1:5">
      <c r="A2" s="50" t="s">
        <v>1259</v>
      </c>
      <c r="B2" s="50"/>
      <c r="C2" s="50"/>
      <c r="D2" s="50"/>
      <c r="E2" s="50"/>
    </row>
    <row r="3" s="47" customFormat="1" ht="18" customHeight="1" spans="5:5">
      <c r="E3" s="51" t="s">
        <v>39</v>
      </c>
    </row>
    <row r="4" s="47" customFormat="1" ht="27" customHeight="1" spans="1:5">
      <c r="A4" s="52" t="s">
        <v>86</v>
      </c>
      <c r="B4" s="52" t="s">
        <v>87</v>
      </c>
      <c r="C4" s="52" t="s">
        <v>41</v>
      </c>
      <c r="D4" s="52" t="s">
        <v>1260</v>
      </c>
      <c r="E4" s="52" t="s">
        <v>42</v>
      </c>
    </row>
    <row r="5" s="83" customFormat="1" ht="27" customHeight="1" spans="1:5">
      <c r="A5" s="84" t="s">
        <v>1261</v>
      </c>
      <c r="B5" s="85">
        <v>715</v>
      </c>
      <c r="C5" s="57">
        <v>180</v>
      </c>
      <c r="D5" s="57">
        <f>C5/B5*100</f>
        <v>25.1748251748252</v>
      </c>
      <c r="E5" s="86"/>
    </row>
    <row r="6" s="83" customFormat="1" ht="27" customHeight="1" spans="1:5">
      <c r="A6" s="84" t="s">
        <v>1262</v>
      </c>
      <c r="B6" s="85">
        <v>9</v>
      </c>
      <c r="C6" s="57">
        <v>3</v>
      </c>
      <c r="D6" s="57">
        <f>C6/B6*100</f>
        <v>33.3333333333333</v>
      </c>
      <c r="E6" s="86"/>
    </row>
    <row r="7" s="83" customFormat="1" ht="27" customHeight="1" spans="1:5">
      <c r="A7" s="84" t="s">
        <v>1263</v>
      </c>
      <c r="B7" s="85">
        <v>6666</v>
      </c>
      <c r="C7" s="20">
        <v>1611</v>
      </c>
      <c r="D7" s="57">
        <f>C7/B7*100</f>
        <v>24.1674167416742</v>
      </c>
      <c r="E7" s="86"/>
    </row>
    <row r="8" s="83" customFormat="1" ht="27" customHeight="1" spans="1:5">
      <c r="A8" s="84" t="s">
        <v>1264</v>
      </c>
      <c r="B8" s="85">
        <v>223</v>
      </c>
      <c r="C8" s="57">
        <v>75</v>
      </c>
      <c r="D8" s="57">
        <f>C8/B8*100</f>
        <v>33.6322869955157</v>
      </c>
      <c r="E8" s="86"/>
    </row>
    <row r="9" s="83" customFormat="1" ht="27" customHeight="1" spans="1:5">
      <c r="A9" s="84" t="s">
        <v>1265</v>
      </c>
      <c r="B9" s="85">
        <v>12</v>
      </c>
      <c r="C9" s="57">
        <v>20</v>
      </c>
      <c r="D9" s="57">
        <f>C9/B9*100</f>
        <v>166.666666666667</v>
      </c>
      <c r="E9" s="86"/>
    </row>
    <row r="10" s="83" customFormat="1" ht="27" customHeight="1" spans="1:5">
      <c r="A10" s="84" t="s">
        <v>1266</v>
      </c>
      <c r="B10" s="85"/>
      <c r="C10" s="57">
        <v>2027</v>
      </c>
      <c r="D10" s="57"/>
      <c r="E10" s="86"/>
    </row>
    <row r="11" s="47" customFormat="1" ht="27" customHeight="1" spans="1:5">
      <c r="A11" s="52" t="s">
        <v>1267</v>
      </c>
      <c r="B11" s="55">
        <f>SUM(B5:B9)</f>
        <v>7625</v>
      </c>
      <c r="C11" s="55">
        <f>SUM(C5:C10)</f>
        <v>3916</v>
      </c>
      <c r="D11" s="55">
        <f>C11/B11*100</f>
        <v>51.3573770491803</v>
      </c>
      <c r="E11" s="18"/>
    </row>
    <row r="12" s="47" customFormat="1" ht="27" customHeight="1" spans="1:5">
      <c r="A12" s="52"/>
      <c r="B12" s="87"/>
      <c r="C12" s="20"/>
      <c r="D12" s="57"/>
      <c r="E12" s="18"/>
    </row>
    <row r="13" s="47" customFormat="1" ht="27" customHeight="1" spans="1:5">
      <c r="A13" s="18" t="s">
        <v>1268</v>
      </c>
      <c r="B13" s="20">
        <f>B14</f>
        <v>3108</v>
      </c>
      <c r="C13" s="20">
        <f>C14</f>
        <v>4258</v>
      </c>
      <c r="D13" s="20">
        <f>D14</f>
        <v>137.001287001287</v>
      </c>
      <c r="E13" s="18"/>
    </row>
    <row r="14" s="47" customFormat="1" ht="27" customHeight="1" spans="1:5">
      <c r="A14" s="18" t="s">
        <v>1269</v>
      </c>
      <c r="B14" s="20">
        <v>3108</v>
      </c>
      <c r="C14" s="20">
        <v>4258</v>
      </c>
      <c r="D14" s="57">
        <f>C14/B14*100</f>
        <v>137.001287001287</v>
      </c>
      <c r="E14" s="18"/>
    </row>
    <row r="15" s="47" customFormat="1" ht="27" customHeight="1" spans="1:5">
      <c r="A15" s="18" t="s">
        <v>1270</v>
      </c>
      <c r="B15" s="20">
        <v>2718</v>
      </c>
      <c r="C15" s="20">
        <v>970</v>
      </c>
      <c r="D15" s="57">
        <f>C15/B15*100</f>
        <v>35.6880058866814</v>
      </c>
      <c r="E15" s="18"/>
    </row>
    <row r="16" s="47" customFormat="1" ht="27" customHeight="1" spans="1:5">
      <c r="A16" s="18" t="s">
        <v>1271</v>
      </c>
      <c r="B16" s="20">
        <v>2237</v>
      </c>
      <c r="C16" s="20"/>
      <c r="D16" s="57"/>
      <c r="E16" s="18"/>
    </row>
    <row r="17" s="47" customFormat="1" ht="27" customHeight="1" spans="1:5">
      <c r="A17" s="18" t="s">
        <v>1272</v>
      </c>
      <c r="B17" s="20">
        <v>11283</v>
      </c>
      <c r="C17" s="20"/>
      <c r="D17" s="20"/>
      <c r="E17" s="18"/>
    </row>
    <row r="18" s="47" customFormat="1" ht="27" customHeight="1" spans="1:5">
      <c r="A18" s="18" t="s">
        <v>1273</v>
      </c>
      <c r="B18" s="20">
        <v>11283</v>
      </c>
      <c r="C18" s="20"/>
      <c r="D18" s="57"/>
      <c r="E18" s="18"/>
    </row>
    <row r="19" s="47" customFormat="1" ht="27" customHeight="1" spans="1:5">
      <c r="A19" s="52" t="s">
        <v>1274</v>
      </c>
      <c r="B19" s="54">
        <f>B11+B13+B15+B16+B17</f>
        <v>26971</v>
      </c>
      <c r="C19" s="54">
        <f>C11+C13+C15+C17</f>
        <v>9144</v>
      </c>
      <c r="D19" s="54">
        <f>C19/B19*100</f>
        <v>33.9030810870935</v>
      </c>
      <c r="E19" s="18"/>
    </row>
    <row r="20" s="47" customFormat="1" ht="20.1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0" fitToHeight="0" orientation="landscape" useFirstPageNumber="1" horizontalDpi="600"/>
  <headerFooter>
    <oddFooter>&amp;C第 &amp;P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3"/>
  <sheetViews>
    <sheetView workbookViewId="0">
      <selection activeCell="C24" sqref="C24"/>
    </sheetView>
  </sheetViews>
  <sheetFormatPr defaultColWidth="13.75" defaultRowHeight="24" customHeight="1"/>
  <cols>
    <col min="1" max="1" width="51.875" style="68" customWidth="1"/>
    <col min="2" max="3" width="16.375" style="68" customWidth="1"/>
    <col min="4" max="4" width="20.375" style="68" customWidth="1"/>
    <col min="5" max="5" width="24.25" style="68" customWidth="1"/>
    <col min="6" max="16378" width="13.75" style="68"/>
    <col min="16379" max="16384" width="13.75" style="1"/>
  </cols>
  <sheetData>
    <row r="1" s="68" customFormat="1" ht="18.75" customHeight="1" spans="1:4">
      <c r="A1" s="69" t="s">
        <v>1275</v>
      </c>
      <c r="B1" s="69"/>
      <c r="C1" s="69"/>
      <c r="D1" s="69"/>
    </row>
    <row r="2" s="68" customFormat="1" ht="23.25" customHeight="1" spans="1:5">
      <c r="A2" s="70" t="s">
        <v>1276</v>
      </c>
      <c r="B2" s="71"/>
      <c r="C2" s="71"/>
      <c r="D2" s="71"/>
      <c r="E2" s="71"/>
    </row>
    <row r="3" s="68" customFormat="1" ht="18.75" customHeight="1" spans="1:5">
      <c r="A3" s="79" t="s">
        <v>39</v>
      </c>
      <c r="B3" s="80"/>
      <c r="C3" s="80"/>
      <c r="D3" s="80"/>
      <c r="E3" s="80"/>
    </row>
    <row r="4" s="68" customFormat="1" ht="17" customHeight="1" spans="1:16383">
      <c r="A4" s="73" t="s">
        <v>1277</v>
      </c>
      <c r="B4" s="73" t="s">
        <v>41</v>
      </c>
      <c r="C4" s="74" t="s">
        <v>149</v>
      </c>
      <c r="D4" s="73" t="s">
        <v>1278</v>
      </c>
      <c r="E4" s="73" t="s">
        <v>42</v>
      </c>
      <c r="XEY4" s="1"/>
      <c r="XEZ4" s="1"/>
      <c r="XFA4" s="1"/>
      <c r="XFB4" s="1"/>
      <c r="XFC4" s="1"/>
    </row>
    <row r="5" s="68" customFormat="1" ht="17" customHeight="1" spans="1:5">
      <c r="A5" s="73"/>
      <c r="B5" s="73"/>
      <c r="C5" s="74"/>
      <c r="D5" s="73"/>
      <c r="E5" s="73"/>
    </row>
    <row r="6" s="68" customFormat="1" ht="17" customHeight="1" spans="1:5">
      <c r="A6" s="77" t="s">
        <v>1279</v>
      </c>
      <c r="B6" s="75">
        <f>SUM(B7:B11)</f>
        <v>1893</v>
      </c>
      <c r="C6" s="75">
        <f>SUM(C7:C11)</f>
        <v>968</v>
      </c>
      <c r="D6" s="75">
        <f>SUM(D7:D11)</f>
        <v>925</v>
      </c>
      <c r="E6" s="76"/>
    </row>
    <row r="7" s="68" customFormat="1" ht="17" customHeight="1" spans="1:5">
      <c r="A7" s="77" t="s">
        <v>1280</v>
      </c>
      <c r="B7" s="75">
        <f t="shared" ref="B7:B20" si="0">C7+D7</f>
        <v>1330</v>
      </c>
      <c r="C7" s="75">
        <v>690</v>
      </c>
      <c r="D7" s="75">
        <v>640</v>
      </c>
      <c r="E7" s="76"/>
    </row>
    <row r="8" s="68" customFormat="1" ht="17" customHeight="1" spans="1:5">
      <c r="A8" s="77" t="s">
        <v>1281</v>
      </c>
      <c r="B8" s="75">
        <f t="shared" si="0"/>
        <v>394</v>
      </c>
      <c r="C8" s="75">
        <v>180</v>
      </c>
      <c r="D8" s="75">
        <v>214</v>
      </c>
      <c r="E8" s="76"/>
    </row>
    <row r="9" s="68" customFormat="1" ht="17" customHeight="1" spans="1:5">
      <c r="A9" s="77" t="s">
        <v>1282</v>
      </c>
      <c r="B9" s="75">
        <f t="shared" si="0"/>
        <v>5</v>
      </c>
      <c r="C9" s="75">
        <v>3</v>
      </c>
      <c r="D9" s="75">
        <v>2</v>
      </c>
      <c r="E9" s="76"/>
    </row>
    <row r="10" s="68" customFormat="1" ht="17" customHeight="1" spans="1:5">
      <c r="A10" s="77" t="s">
        <v>1283</v>
      </c>
      <c r="B10" s="75">
        <f t="shared" si="0"/>
        <v>141</v>
      </c>
      <c r="C10" s="75">
        <v>75</v>
      </c>
      <c r="D10" s="75">
        <v>66</v>
      </c>
      <c r="E10" s="76"/>
    </row>
    <row r="11" s="68" customFormat="1" ht="17" customHeight="1" spans="1:5">
      <c r="A11" s="77" t="s">
        <v>1284</v>
      </c>
      <c r="B11" s="75">
        <f t="shared" si="0"/>
        <v>23</v>
      </c>
      <c r="C11" s="75">
        <v>20</v>
      </c>
      <c r="D11" s="75">
        <v>3</v>
      </c>
      <c r="E11" s="76"/>
    </row>
    <row r="12" s="68" customFormat="1" ht="17" customHeight="1" spans="1:5">
      <c r="A12" s="77" t="s">
        <v>1285</v>
      </c>
      <c r="B12" s="75">
        <f t="shared" si="0"/>
        <v>4210</v>
      </c>
      <c r="C12" s="75">
        <f>C13</f>
        <v>4200</v>
      </c>
      <c r="D12" s="75">
        <f>D13</f>
        <v>10</v>
      </c>
      <c r="E12" s="76"/>
    </row>
    <row r="13" s="68" customFormat="1" ht="17" customHeight="1" spans="1:5">
      <c r="A13" s="77" t="s">
        <v>1286</v>
      </c>
      <c r="B13" s="75">
        <f t="shared" si="0"/>
        <v>4210</v>
      </c>
      <c r="C13" s="75">
        <v>4200</v>
      </c>
      <c r="D13" s="75">
        <v>10</v>
      </c>
      <c r="E13" s="76"/>
    </row>
    <row r="14" s="68" customFormat="1" ht="17" customHeight="1" spans="1:5">
      <c r="A14" s="77" t="s">
        <v>1287</v>
      </c>
      <c r="B14" s="75">
        <f t="shared" si="0"/>
        <v>15</v>
      </c>
      <c r="C14" s="75"/>
      <c r="D14" s="75">
        <f>D15</f>
        <v>15</v>
      </c>
      <c r="E14" s="76"/>
    </row>
    <row r="15" s="68" customFormat="1" ht="17" customHeight="1" spans="1:5">
      <c r="A15" s="77" t="s">
        <v>1288</v>
      </c>
      <c r="B15" s="75">
        <f t="shared" si="0"/>
        <v>15</v>
      </c>
      <c r="C15" s="75"/>
      <c r="D15" s="75">
        <v>15</v>
      </c>
      <c r="E15" s="76"/>
    </row>
    <row r="16" s="68" customFormat="1" ht="17" customHeight="1" spans="1:5">
      <c r="A16" s="77" t="s">
        <v>1289</v>
      </c>
      <c r="B16" s="75">
        <f t="shared" si="0"/>
        <v>53</v>
      </c>
      <c r="C16" s="75">
        <f>C17+C18</f>
        <v>33</v>
      </c>
      <c r="D16" s="75">
        <f>D18</f>
        <v>20</v>
      </c>
      <c r="E16" s="76"/>
    </row>
    <row r="17" s="68" customFormat="1" ht="17" customHeight="1" spans="1:5">
      <c r="A17" s="77" t="s">
        <v>1290</v>
      </c>
      <c r="B17" s="75">
        <f t="shared" si="0"/>
        <v>0</v>
      </c>
      <c r="C17" s="75"/>
      <c r="D17" s="75"/>
      <c r="E17" s="76"/>
    </row>
    <row r="18" s="68" customFormat="1" ht="17" customHeight="1" spans="1:5">
      <c r="A18" s="77" t="s">
        <v>1291</v>
      </c>
      <c r="B18" s="75">
        <f t="shared" si="0"/>
        <v>53</v>
      </c>
      <c r="C18" s="75">
        <v>33</v>
      </c>
      <c r="D18" s="75">
        <v>20</v>
      </c>
      <c r="E18" s="76"/>
    </row>
    <row r="19" s="68" customFormat="1" ht="17" customHeight="1" spans="1:5">
      <c r="A19" s="77" t="s">
        <v>1292</v>
      </c>
      <c r="B19" s="75">
        <f t="shared" si="0"/>
        <v>2971</v>
      </c>
      <c r="C19" s="75">
        <v>2971</v>
      </c>
      <c r="D19" s="75"/>
      <c r="E19" s="76"/>
    </row>
    <row r="20" s="68" customFormat="1" ht="17" customHeight="1" spans="1:5">
      <c r="A20" s="77" t="s">
        <v>1293</v>
      </c>
      <c r="B20" s="75">
        <f t="shared" si="0"/>
        <v>2</v>
      </c>
      <c r="C20" s="75">
        <v>2</v>
      </c>
      <c r="D20" s="75"/>
      <c r="E20" s="76"/>
    </row>
    <row r="21" s="68" customFormat="1" ht="17" customHeight="1" spans="1:5">
      <c r="A21" s="73" t="s">
        <v>1294</v>
      </c>
      <c r="B21" s="81">
        <f>B6+B16+B19+B20+B14+B12</f>
        <v>9144</v>
      </c>
      <c r="C21" s="81">
        <f>C6+C16+C19+C20+C14+C12</f>
        <v>8174</v>
      </c>
      <c r="D21" s="81">
        <f>D6+D12+D14+D16+D19+D20</f>
        <v>970</v>
      </c>
      <c r="E21" s="82"/>
    </row>
    <row r="22" ht="17" customHeight="1" spans="1:5">
      <c r="A22" s="77" t="s">
        <v>1295</v>
      </c>
      <c r="B22" s="75"/>
      <c r="C22" s="75"/>
      <c r="D22" s="75"/>
      <c r="E22" s="76"/>
    </row>
    <row r="23" ht="17" customHeight="1" spans="1:5">
      <c r="A23" s="73" t="s">
        <v>1296</v>
      </c>
      <c r="B23" s="81">
        <f>B21+B22</f>
        <v>9144</v>
      </c>
      <c r="C23" s="81">
        <f>C21+C22</f>
        <v>8174</v>
      </c>
      <c r="D23" s="81">
        <f>D21+D22</f>
        <v>970</v>
      </c>
      <c r="E23" s="76"/>
    </row>
  </sheetData>
  <mergeCells count="8">
    <mergeCell ref="A1:D1"/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700694444444445" right="0.700694444444445" top="0.314583333333333" bottom="0.432638888888889" header="0.236111111111111" footer="0.298611111111111"/>
  <pageSetup paperSize="9" firstPageNumber="51" fitToHeight="0" orientation="landscape" useFirstPageNumber="1" horizontalDpi="600"/>
  <headerFooter>
    <oddFooter>&amp;C第 &amp;P 页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workbookViewId="0">
      <selection activeCell="A38" sqref="$A38:$XFD38"/>
    </sheetView>
  </sheetViews>
  <sheetFormatPr defaultColWidth="13.75" defaultRowHeight="24" customHeight="1" outlineLevelCol="4"/>
  <cols>
    <col min="1" max="1" width="62.075" style="68" customWidth="1"/>
    <col min="2" max="2" width="19.875" style="68" customWidth="1"/>
    <col min="3" max="3" width="29.125" style="68" customWidth="1"/>
    <col min="4" max="4" width="21" style="68" customWidth="1"/>
    <col min="5" max="5" width="15.625" style="68" customWidth="1"/>
    <col min="6" max="16370" width="13.75" style="68"/>
    <col min="16371" max="16384" width="13.75" style="1"/>
  </cols>
  <sheetData>
    <row r="1" s="68" customFormat="1" ht="18.75" customHeight="1" spans="1:2">
      <c r="A1" s="69" t="s">
        <v>1297</v>
      </c>
      <c r="B1" s="69"/>
    </row>
    <row r="2" s="68" customFormat="1" ht="18.75" customHeight="1" spans="1:5">
      <c r="A2" s="70" t="s">
        <v>1298</v>
      </c>
      <c r="B2" s="71"/>
      <c r="C2" s="71"/>
      <c r="D2" s="71"/>
      <c r="E2" s="71"/>
    </row>
    <row r="3" s="68" customFormat="1" ht="18.75" customHeight="1" spans="1:2">
      <c r="A3" s="72"/>
      <c r="B3" s="72"/>
    </row>
    <row r="4" s="68" customFormat="1" ht="22" customHeight="1" spans="1:5">
      <c r="A4" s="73" t="s">
        <v>1277</v>
      </c>
      <c r="B4" s="73" t="s">
        <v>41</v>
      </c>
      <c r="C4" s="74" t="s">
        <v>1299</v>
      </c>
      <c r="D4" s="74" t="s">
        <v>1278</v>
      </c>
      <c r="E4" s="74" t="s">
        <v>42</v>
      </c>
    </row>
    <row r="5" s="68" customFormat="1" ht="22" customHeight="1" spans="1:5">
      <c r="A5" s="73" t="s">
        <v>1296</v>
      </c>
      <c r="B5" s="75">
        <f>C5+D5</f>
        <v>9144</v>
      </c>
      <c r="C5" s="75">
        <f>C6+C22+C25+C28+C39+C41</f>
        <v>8174</v>
      </c>
      <c r="D5" s="75">
        <f>D6+D22+D25+D28+D39+D41</f>
        <v>970</v>
      </c>
      <c r="E5" s="76"/>
    </row>
    <row r="6" s="68" customFormat="1" ht="22" customHeight="1" spans="1:5">
      <c r="A6" s="77" t="s">
        <v>1300</v>
      </c>
      <c r="B6" s="75">
        <f>C6+D6</f>
        <v>1892</v>
      </c>
      <c r="C6" s="75">
        <f>C7+C14+C16+C17+C19</f>
        <v>967</v>
      </c>
      <c r="D6" s="75">
        <f>D7+D14+D16+D17+D19</f>
        <v>925</v>
      </c>
      <c r="E6" s="76"/>
    </row>
    <row r="7" s="68" customFormat="1" ht="22" customHeight="1" spans="1:5">
      <c r="A7" s="77" t="s">
        <v>1280</v>
      </c>
      <c r="B7" s="75">
        <f>C7+D7</f>
        <v>1329</v>
      </c>
      <c r="C7" s="75">
        <f>SUM(C8:C13)</f>
        <v>689</v>
      </c>
      <c r="D7" s="75">
        <f>SUM(D8:D13)</f>
        <v>640</v>
      </c>
      <c r="E7" s="76"/>
    </row>
    <row r="8" s="68" customFormat="1" ht="22" customHeight="1" spans="1:5">
      <c r="A8" s="77" t="s">
        <v>1301</v>
      </c>
      <c r="B8" s="75">
        <f t="shared" ref="B8:B15" si="0">SUM(C8:D8)</f>
        <v>1082</v>
      </c>
      <c r="C8" s="75">
        <v>463</v>
      </c>
      <c r="D8" s="75">
        <v>619</v>
      </c>
      <c r="E8" s="76"/>
    </row>
    <row r="9" s="68" customFormat="1" ht="22" customHeight="1" spans="1:5">
      <c r="A9" s="77" t="s">
        <v>1302</v>
      </c>
      <c r="B9" s="75">
        <f t="shared" si="0"/>
        <v>9</v>
      </c>
      <c r="C9" s="75">
        <v>8</v>
      </c>
      <c r="D9" s="75">
        <v>1</v>
      </c>
      <c r="E9" s="76"/>
    </row>
    <row r="10" s="68" customFormat="1" ht="22" customHeight="1" spans="1:5">
      <c r="A10" s="77" t="s">
        <v>1303</v>
      </c>
      <c r="B10" s="75">
        <f t="shared" si="0"/>
        <v>0</v>
      </c>
      <c r="C10" s="75"/>
      <c r="D10" s="75"/>
      <c r="E10" s="76"/>
    </row>
    <row r="11" s="68" customFormat="1" ht="22" customHeight="1" spans="1:5">
      <c r="A11" s="77" t="s">
        <v>1304</v>
      </c>
      <c r="B11" s="75">
        <f t="shared" si="0"/>
        <v>0</v>
      </c>
      <c r="C11" s="75"/>
      <c r="D11" s="75"/>
      <c r="E11" s="76"/>
    </row>
    <row r="12" s="68" customFormat="1" ht="22" customHeight="1" spans="1:5">
      <c r="A12" s="77" t="s">
        <v>1305</v>
      </c>
      <c r="B12" s="75">
        <f t="shared" si="0"/>
        <v>200</v>
      </c>
      <c r="C12" s="75">
        <v>200</v>
      </c>
      <c r="D12" s="75"/>
      <c r="E12" s="76"/>
    </row>
    <row r="13" s="68" customFormat="1" ht="22" customHeight="1" spans="1:5">
      <c r="A13" s="77" t="s">
        <v>1306</v>
      </c>
      <c r="B13" s="75">
        <f t="shared" si="0"/>
        <v>38</v>
      </c>
      <c r="C13" s="75">
        <v>18</v>
      </c>
      <c r="D13" s="75">
        <v>20</v>
      </c>
      <c r="E13" s="76"/>
    </row>
    <row r="14" s="68" customFormat="1" ht="22" customHeight="1" spans="1:5">
      <c r="A14" s="77" t="s">
        <v>1281</v>
      </c>
      <c r="B14" s="75">
        <f t="shared" si="0"/>
        <v>394</v>
      </c>
      <c r="C14" s="75">
        <f>C15</f>
        <v>180</v>
      </c>
      <c r="D14" s="75">
        <f>D15</f>
        <v>214</v>
      </c>
      <c r="E14" s="76"/>
    </row>
    <row r="15" s="68" customFormat="1" ht="22" customHeight="1" spans="1:5">
      <c r="A15" s="77" t="s">
        <v>1301</v>
      </c>
      <c r="B15" s="75">
        <f t="shared" si="0"/>
        <v>394</v>
      </c>
      <c r="C15" s="75">
        <v>180</v>
      </c>
      <c r="D15" s="75">
        <v>214</v>
      </c>
      <c r="E15" s="76"/>
    </row>
    <row r="16" s="68" customFormat="1" ht="22" customHeight="1" spans="1:5">
      <c r="A16" s="77" t="s">
        <v>1282</v>
      </c>
      <c r="B16" s="75">
        <f>C16+D16</f>
        <v>5</v>
      </c>
      <c r="C16" s="75">
        <v>3</v>
      </c>
      <c r="D16" s="75">
        <v>2</v>
      </c>
      <c r="E16" s="76"/>
    </row>
    <row r="17" s="68" customFormat="1" ht="22" customHeight="1" spans="1:5">
      <c r="A17" s="77" t="s">
        <v>1283</v>
      </c>
      <c r="B17" s="75">
        <f>C17+D17</f>
        <v>141</v>
      </c>
      <c r="C17" s="75">
        <f>C18</f>
        <v>75</v>
      </c>
      <c r="D17" s="75">
        <f>D18</f>
        <v>66</v>
      </c>
      <c r="E17" s="76"/>
    </row>
    <row r="18" s="68" customFormat="1" ht="22" customHeight="1" spans="1:5">
      <c r="A18" s="77" t="s">
        <v>1307</v>
      </c>
      <c r="B18" s="75">
        <f>SUM(C18:D18)</f>
        <v>141</v>
      </c>
      <c r="C18" s="75">
        <v>75</v>
      </c>
      <c r="D18" s="75">
        <v>66</v>
      </c>
      <c r="E18" s="76"/>
    </row>
    <row r="19" s="68" customFormat="1" ht="22" customHeight="1" spans="1:5">
      <c r="A19" s="77" t="s">
        <v>1284</v>
      </c>
      <c r="B19" s="75">
        <f>C19+D19</f>
        <v>23</v>
      </c>
      <c r="C19" s="75">
        <f>C20+C21</f>
        <v>20</v>
      </c>
      <c r="D19" s="75">
        <f>D20+D21</f>
        <v>3</v>
      </c>
      <c r="E19" s="76"/>
    </row>
    <row r="20" s="68" customFormat="1" ht="22" customHeight="1" spans="1:5">
      <c r="A20" s="77" t="s">
        <v>1308</v>
      </c>
      <c r="B20" s="75">
        <f>SUM(C20:D20)</f>
        <v>10</v>
      </c>
      <c r="C20" s="75">
        <v>10</v>
      </c>
      <c r="D20" s="75"/>
      <c r="E20" s="76"/>
    </row>
    <row r="21" s="68" customFormat="1" ht="22" customHeight="1" spans="1:5">
      <c r="A21" s="77" t="s">
        <v>1309</v>
      </c>
      <c r="B21" s="75">
        <f>SUM(C21:D21)</f>
        <v>13</v>
      </c>
      <c r="C21" s="75">
        <v>10</v>
      </c>
      <c r="D21" s="75">
        <v>3</v>
      </c>
      <c r="E21" s="76"/>
    </row>
    <row r="22" s="68" customFormat="1" ht="22" customHeight="1" spans="1:5">
      <c r="A22" s="77" t="s">
        <v>1310</v>
      </c>
      <c r="B22" s="75">
        <f>B23</f>
        <v>4210</v>
      </c>
      <c r="C22" s="75">
        <f>C23</f>
        <v>4200</v>
      </c>
      <c r="D22" s="75">
        <v>10</v>
      </c>
      <c r="E22" s="76"/>
    </row>
    <row r="23" s="68" customFormat="1" ht="22" customHeight="1" spans="1:5">
      <c r="A23" s="77" t="s">
        <v>1286</v>
      </c>
      <c r="B23" s="75">
        <f>B24</f>
        <v>4210</v>
      </c>
      <c r="C23" s="75">
        <f>C24</f>
        <v>4200</v>
      </c>
      <c r="D23" s="75">
        <v>10</v>
      </c>
      <c r="E23" s="76"/>
    </row>
    <row r="24" s="68" customFormat="1" ht="22" customHeight="1" spans="1:5">
      <c r="A24" s="77" t="s">
        <v>1311</v>
      </c>
      <c r="B24" s="75">
        <f>C24+D24</f>
        <v>4210</v>
      </c>
      <c r="C24" s="75">
        <v>4200</v>
      </c>
      <c r="D24" s="75">
        <v>10</v>
      </c>
      <c r="E24" s="76"/>
    </row>
    <row r="25" s="68" customFormat="1" ht="22" customHeight="1" spans="1:5">
      <c r="A25" s="77" t="s">
        <v>1312</v>
      </c>
      <c r="B25" s="75">
        <f>C25+D25</f>
        <v>15</v>
      </c>
      <c r="C25" s="75"/>
      <c r="D25" s="75">
        <f>D26</f>
        <v>15</v>
      </c>
      <c r="E25" s="76"/>
    </row>
    <row r="26" s="68" customFormat="1" ht="22" customHeight="1" spans="1:5">
      <c r="A26" s="77" t="s">
        <v>1288</v>
      </c>
      <c r="B26" s="75">
        <f>C26+D26</f>
        <v>15</v>
      </c>
      <c r="C26" s="75"/>
      <c r="D26" s="75">
        <f>D27</f>
        <v>15</v>
      </c>
      <c r="E26" s="76"/>
    </row>
    <row r="27" s="68" customFormat="1" ht="22" customHeight="1" spans="1:5">
      <c r="A27" s="77" t="s">
        <v>1313</v>
      </c>
      <c r="B27" s="75">
        <f>C27+D27</f>
        <v>15</v>
      </c>
      <c r="C27" s="75"/>
      <c r="D27" s="75">
        <v>15</v>
      </c>
      <c r="E27" s="76"/>
    </row>
    <row r="28" s="68" customFormat="1" ht="22" customHeight="1" spans="1:5">
      <c r="A28" s="77" t="s">
        <v>1314</v>
      </c>
      <c r="B28" s="75">
        <f>SUM(C28:D28)</f>
        <v>54</v>
      </c>
      <c r="C28" s="75">
        <f>C31+C29</f>
        <v>34</v>
      </c>
      <c r="D28" s="75">
        <f>D31</f>
        <v>20</v>
      </c>
      <c r="E28" s="76"/>
    </row>
    <row r="29" s="68" customFormat="1" ht="22" customHeight="1" spans="1:5">
      <c r="A29" s="77" t="s">
        <v>1290</v>
      </c>
      <c r="B29" s="75">
        <f>C29+D29</f>
        <v>0</v>
      </c>
      <c r="C29" s="75">
        <f>C30</f>
        <v>0</v>
      </c>
      <c r="D29" s="75"/>
      <c r="E29" s="76"/>
    </row>
    <row r="30" s="68" customFormat="1" ht="22" customHeight="1" spans="1:5">
      <c r="A30" s="77" t="s">
        <v>1315</v>
      </c>
      <c r="B30" s="75">
        <f>C30+D30</f>
        <v>0</v>
      </c>
      <c r="C30" s="75"/>
      <c r="D30" s="75"/>
      <c r="E30" s="76"/>
    </row>
    <row r="31" s="68" customFormat="1" ht="22" customHeight="1" spans="1:5">
      <c r="A31" s="77" t="s">
        <v>1291</v>
      </c>
      <c r="B31" s="75">
        <f>C31+D31</f>
        <v>54</v>
      </c>
      <c r="C31" s="75">
        <f>SUM(C32:C38)</f>
        <v>34</v>
      </c>
      <c r="D31" s="75">
        <f>SUM(D32:D38)</f>
        <v>20</v>
      </c>
      <c r="E31" s="76"/>
    </row>
    <row r="32" s="68" customFormat="1" ht="22" customHeight="1" spans="1:5">
      <c r="A32" s="77" t="s">
        <v>1316</v>
      </c>
      <c r="B32" s="75">
        <f>SUM(C32:D32)</f>
        <v>12</v>
      </c>
      <c r="C32" s="75"/>
      <c r="D32" s="75">
        <v>12</v>
      </c>
      <c r="E32" s="76"/>
    </row>
    <row r="33" s="68" customFormat="1" ht="22" customHeight="1" spans="1:5">
      <c r="A33" s="77" t="s">
        <v>1317</v>
      </c>
      <c r="B33" s="75"/>
      <c r="C33" s="75"/>
      <c r="D33" s="75">
        <v>8</v>
      </c>
      <c r="E33" s="76"/>
    </row>
    <row r="34" s="68" customFormat="1" ht="22" customHeight="1" spans="1:5">
      <c r="A34" s="77" t="s">
        <v>1318</v>
      </c>
      <c r="B34" s="75">
        <f>SUM(C34:D34)</f>
        <v>0</v>
      </c>
      <c r="C34" s="75"/>
      <c r="D34" s="75"/>
      <c r="E34" s="76"/>
    </row>
    <row r="35" s="68" customFormat="1" ht="22" customHeight="1" spans="1:5">
      <c r="A35" s="77" t="s">
        <v>1319</v>
      </c>
      <c r="B35" s="75">
        <f>SUM(C35:D35)</f>
        <v>9</v>
      </c>
      <c r="C35" s="75">
        <v>9</v>
      </c>
      <c r="D35" s="75"/>
      <c r="E35" s="76"/>
    </row>
    <row r="36" s="68" customFormat="1" ht="22" customHeight="1" spans="1:5">
      <c r="A36" s="77" t="s">
        <v>1320</v>
      </c>
      <c r="B36" s="75">
        <f>SUM(C36:D36)</f>
        <v>25</v>
      </c>
      <c r="C36" s="75">
        <v>25</v>
      </c>
      <c r="D36" s="75"/>
      <c r="E36" s="76"/>
    </row>
    <row r="37" s="68" customFormat="1" ht="22" customHeight="1" spans="1:5">
      <c r="A37" s="78" t="s">
        <v>1321</v>
      </c>
      <c r="B37" s="75">
        <f>SUM(C37:D37)</f>
        <v>0</v>
      </c>
      <c r="C37" s="75"/>
      <c r="D37" s="75"/>
      <c r="E37" s="76"/>
    </row>
    <row r="38" s="68" customFormat="1" ht="22" customHeight="1" spans="1:5">
      <c r="A38" s="78" t="s">
        <v>1322</v>
      </c>
      <c r="B38" s="75"/>
      <c r="C38" s="75"/>
      <c r="D38" s="75"/>
      <c r="E38" s="76"/>
    </row>
    <row r="39" s="68" customFormat="1" ht="22" customHeight="1" spans="1:5">
      <c r="A39" s="77" t="s">
        <v>1323</v>
      </c>
      <c r="B39" s="75">
        <f>SUM(C39:D39)</f>
        <v>2971</v>
      </c>
      <c r="C39" s="75">
        <f>C40</f>
        <v>2971</v>
      </c>
      <c r="D39" s="75"/>
      <c r="E39" s="76"/>
    </row>
    <row r="40" s="68" customFormat="1" ht="22" customHeight="1" spans="1:5">
      <c r="A40" s="77" t="s">
        <v>1324</v>
      </c>
      <c r="B40" s="75">
        <f>SUM(C40:D40)</f>
        <v>2971</v>
      </c>
      <c r="C40" s="75">
        <v>2971</v>
      </c>
      <c r="D40" s="75"/>
      <c r="E40" s="76"/>
    </row>
    <row r="41" s="68" customFormat="1" ht="22" customHeight="1" spans="1:5">
      <c r="A41" s="77" t="s">
        <v>1325</v>
      </c>
      <c r="B41" s="75">
        <f>C41</f>
        <v>2</v>
      </c>
      <c r="C41" s="75">
        <f>C42</f>
        <v>2</v>
      </c>
      <c r="D41" s="75"/>
      <c r="E41" s="76"/>
    </row>
    <row r="42" s="68" customFormat="1" ht="22" customHeight="1" spans="1:5">
      <c r="A42" s="77" t="s">
        <v>1326</v>
      </c>
      <c r="B42" s="75">
        <f>C42</f>
        <v>2</v>
      </c>
      <c r="C42" s="75">
        <v>2</v>
      </c>
      <c r="D42" s="75"/>
      <c r="E42" s="76"/>
    </row>
  </sheetData>
  <mergeCells count="3">
    <mergeCell ref="A1:B1"/>
    <mergeCell ref="A2:E2"/>
    <mergeCell ref="A3:B3"/>
  </mergeCells>
  <printOptions horizontalCentered="1"/>
  <pageMargins left="0.700694444444445" right="0.700694444444445" top="0.314583333333333" bottom="0.432638888888889" header="0.236111111111111" footer="0.0784722222222222"/>
  <pageSetup paperSize="9" scale="90" firstPageNumber="52" fitToHeight="0" orientation="landscape" useFirstPageNumber="1" horizontalDpi="600"/>
  <headerFooter>
    <oddFooter>&amp;C第 &amp;P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workbookViewId="0">
      <selection activeCell="D8" sqref="D8"/>
    </sheetView>
  </sheetViews>
  <sheetFormatPr defaultColWidth="8" defaultRowHeight="14.25"/>
  <cols>
    <col min="1" max="1" width="50.625" style="38" customWidth="1"/>
    <col min="2" max="2" width="40" style="38" customWidth="1"/>
    <col min="3" max="3" width="31.5" style="38" customWidth="1"/>
    <col min="4" max="8" width="8" style="38" customWidth="1"/>
    <col min="9" max="16382" width="8" style="38"/>
    <col min="16383" max="16384" width="8" style="1"/>
  </cols>
  <sheetData>
    <row r="1" s="38" customFormat="1" ht="13.5" customHeight="1" spans="1:7">
      <c r="A1" s="39" t="s">
        <v>1327</v>
      </c>
      <c r="B1" s="40"/>
      <c r="C1" s="40"/>
      <c r="D1" s="40"/>
      <c r="E1" s="40"/>
      <c r="F1" s="40"/>
      <c r="G1" s="40"/>
    </row>
    <row r="2" s="38" customFormat="1" ht="37.5" customHeight="1" spans="1:7">
      <c r="A2" s="41" t="s">
        <v>1328</v>
      </c>
      <c r="B2" s="41"/>
      <c r="C2" s="41"/>
      <c r="D2" s="40"/>
      <c r="E2" s="40"/>
      <c r="F2" s="40"/>
      <c r="G2" s="40"/>
    </row>
    <row r="3" s="38" customFormat="1" ht="18.75" customHeight="1" spans="1:7">
      <c r="A3" s="39"/>
      <c r="B3" s="39"/>
      <c r="C3" s="42" t="s">
        <v>39</v>
      </c>
      <c r="D3" s="40"/>
      <c r="E3" s="40"/>
      <c r="F3" s="40"/>
      <c r="G3" s="40"/>
    </row>
    <row r="4" s="38" customFormat="1" ht="35" customHeight="1" spans="1:16384">
      <c r="A4" s="43" t="s">
        <v>1161</v>
      </c>
      <c r="B4" s="43" t="s">
        <v>41</v>
      </c>
      <c r="C4" s="43" t="s">
        <v>42</v>
      </c>
      <c r="D4" s="40"/>
      <c r="E4" s="40"/>
      <c r="F4" s="40"/>
      <c r="G4" s="40"/>
      <c r="XFC4" s="1"/>
      <c r="XFD4" s="1"/>
    </row>
    <row r="5" s="38" customFormat="1" ht="35" customHeight="1" spans="1:7">
      <c r="A5" s="43" t="s">
        <v>148</v>
      </c>
      <c r="B5" s="44">
        <f>SUM(B6:B15)</f>
        <v>9144</v>
      </c>
      <c r="C5" s="44"/>
      <c r="D5" s="40"/>
      <c r="E5" s="40"/>
      <c r="F5" s="40"/>
      <c r="G5" s="40"/>
    </row>
    <row r="6" s="38" customFormat="1" ht="35" customHeight="1" spans="1:7">
      <c r="A6" s="62" t="s">
        <v>1162</v>
      </c>
      <c r="B6" s="44"/>
      <c r="C6" s="44"/>
      <c r="D6" s="40"/>
      <c r="E6" s="40"/>
      <c r="F6" s="40"/>
      <c r="G6" s="40"/>
    </row>
    <row r="7" s="38" customFormat="1" ht="35" customHeight="1" spans="1:7">
      <c r="A7" s="62" t="s">
        <v>1163</v>
      </c>
      <c r="B7" s="44">
        <v>93</v>
      </c>
      <c r="C7" s="44"/>
      <c r="D7" s="40"/>
      <c r="E7" s="40"/>
      <c r="F7" s="40"/>
      <c r="G7" s="40"/>
    </row>
    <row r="8" s="38" customFormat="1" ht="35" customHeight="1" spans="1:3">
      <c r="A8" s="62" t="s">
        <v>1329</v>
      </c>
      <c r="B8" s="44">
        <v>15</v>
      </c>
      <c r="C8" s="44"/>
    </row>
    <row r="9" s="38" customFormat="1" ht="35" customHeight="1" spans="1:3">
      <c r="A9" s="62" t="s">
        <v>1197</v>
      </c>
      <c r="B9" s="44">
        <v>4200</v>
      </c>
      <c r="C9" s="44"/>
    </row>
    <row r="10" s="38" customFormat="1" ht="35" customHeight="1" spans="1:3">
      <c r="A10" s="62" t="s">
        <v>1166</v>
      </c>
      <c r="B10" s="44">
        <v>29</v>
      </c>
      <c r="C10" s="44"/>
    </row>
    <row r="11" s="38" customFormat="1" ht="35" customHeight="1" spans="1:3">
      <c r="A11" s="62" t="s">
        <v>1167</v>
      </c>
      <c r="B11" s="44">
        <v>1819</v>
      </c>
      <c r="C11" s="44"/>
    </row>
    <row r="12" s="38" customFormat="1" ht="35" customHeight="1" spans="1:3">
      <c r="A12" s="62" t="s">
        <v>1168</v>
      </c>
      <c r="B12" s="44"/>
      <c r="C12" s="44"/>
    </row>
    <row r="13" s="38" customFormat="1" ht="35" customHeight="1" spans="1:3">
      <c r="A13" s="62" t="s">
        <v>1330</v>
      </c>
      <c r="B13" s="44">
        <v>8</v>
      </c>
      <c r="C13" s="44"/>
    </row>
    <row r="14" s="38" customFormat="1" ht="35" customHeight="1" spans="1:3">
      <c r="A14" s="63" t="s">
        <v>1331</v>
      </c>
      <c r="B14" s="64">
        <v>2980</v>
      </c>
      <c r="C14" s="64"/>
    </row>
    <row r="15" ht="35" customHeight="1" spans="1:3">
      <c r="A15" s="65" t="s">
        <v>1332</v>
      </c>
      <c r="B15" s="66"/>
      <c r="C15" s="67"/>
    </row>
  </sheetData>
  <mergeCells count="2">
    <mergeCell ref="A2:C2"/>
    <mergeCell ref="A3:B3"/>
  </mergeCells>
  <printOptions horizontalCentered="1"/>
  <pageMargins left="0.700694444444445" right="0.700694444444445" top="0.314583333333333" bottom="0.432638888888889" header="0.236111111111111" footer="0.298611111111111"/>
  <pageSetup paperSize="9" firstPageNumber="54" fitToHeight="0" orientation="landscape" useFirstPageNumber="1" horizontalDpi="600"/>
  <headerFooter>
    <oddFooter>&amp;C第 &amp;P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workbookViewId="0">
      <selection activeCell="D8" sqref="D8"/>
    </sheetView>
  </sheetViews>
  <sheetFormatPr defaultColWidth="9" defaultRowHeight="14.25" outlineLevelCol="2"/>
  <cols>
    <col min="1" max="1" width="58.25" style="1" customWidth="1"/>
    <col min="2" max="2" width="34.25" style="1" customWidth="1"/>
    <col min="3" max="3" width="27" style="1" customWidth="1"/>
    <col min="4" max="16384" width="9" style="1"/>
  </cols>
  <sheetData>
    <row r="1" s="1" customFormat="1" spans="1:1">
      <c r="A1" s="1" t="s">
        <v>1333</v>
      </c>
    </row>
    <row r="2" ht="20.25" spans="1:3">
      <c r="A2" s="3" t="s">
        <v>1334</v>
      </c>
      <c r="B2" s="3"/>
      <c r="C2" s="3"/>
    </row>
    <row r="3" spans="3:3">
      <c r="C3" s="4" t="s">
        <v>39</v>
      </c>
    </row>
    <row r="4" s="1" customFormat="1" ht="35" customHeight="1" spans="1:3">
      <c r="A4" s="5" t="s">
        <v>1335</v>
      </c>
      <c r="B4" s="5" t="s">
        <v>41</v>
      </c>
      <c r="C4" s="5" t="s">
        <v>42</v>
      </c>
    </row>
    <row r="5" ht="35" customHeight="1" spans="1:3">
      <c r="A5" s="5" t="s">
        <v>148</v>
      </c>
      <c r="B5" s="34">
        <f>B6+B8+B12</f>
        <v>4258</v>
      </c>
      <c r="C5" s="7"/>
    </row>
    <row r="6" customFormat="1" ht="35" customHeight="1" spans="1:3">
      <c r="A6" s="59" t="s">
        <v>1336</v>
      </c>
      <c r="B6" s="34">
        <f>B7</f>
        <v>4200</v>
      </c>
      <c r="C6" s="7"/>
    </row>
    <row r="7" customFormat="1" ht="35" customHeight="1" spans="1:3">
      <c r="A7" s="60" t="s">
        <v>1337</v>
      </c>
      <c r="B7" s="61">
        <v>4200</v>
      </c>
      <c r="C7" s="7"/>
    </row>
    <row r="8" customFormat="1" ht="35" customHeight="1" spans="1:3">
      <c r="A8" s="59" t="s">
        <v>1300</v>
      </c>
      <c r="B8" s="61">
        <f>B9+B10+B11</f>
        <v>25</v>
      </c>
      <c r="C8" s="7"/>
    </row>
    <row r="9" customFormat="1" ht="35" customHeight="1" spans="1:3">
      <c r="A9" s="60" t="s">
        <v>1338</v>
      </c>
      <c r="B9" s="61">
        <v>5</v>
      </c>
      <c r="C9" s="7"/>
    </row>
    <row r="10" customFormat="1" ht="35" customHeight="1" spans="1:3">
      <c r="A10" s="60" t="s">
        <v>1339</v>
      </c>
      <c r="B10" s="61">
        <v>8</v>
      </c>
      <c r="C10" s="7"/>
    </row>
    <row r="11" customFormat="1" ht="35" customHeight="1" spans="1:3">
      <c r="A11" s="60" t="s">
        <v>1340</v>
      </c>
      <c r="B11" s="61">
        <v>12</v>
      </c>
      <c r="C11" s="7"/>
    </row>
    <row r="12" s="33" customFormat="1" ht="35" customHeight="1" spans="1:3">
      <c r="A12" s="37" t="s">
        <v>1341</v>
      </c>
      <c r="B12" s="34">
        <f>SUM(B13:B15)</f>
        <v>33</v>
      </c>
      <c r="C12" s="37"/>
    </row>
    <row r="13" ht="35" customHeight="1" spans="1:3">
      <c r="A13" s="60" t="s">
        <v>1342</v>
      </c>
      <c r="B13" s="61">
        <v>1</v>
      </c>
      <c r="C13" s="7"/>
    </row>
    <row r="14" ht="35" customHeight="1" spans="1:3">
      <c r="A14" s="60" t="s">
        <v>1343</v>
      </c>
      <c r="B14" s="61">
        <v>7</v>
      </c>
      <c r="C14" s="7"/>
    </row>
    <row r="15" s="33" customFormat="1" ht="35" customHeight="1" spans="1:3">
      <c r="A15" s="60" t="s">
        <v>1344</v>
      </c>
      <c r="B15" s="61">
        <v>25</v>
      </c>
      <c r="C15" s="3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5" fitToHeight="0" orientation="landscape" useFirstPageNumber="1" horizontalDpi="600"/>
  <headerFooter>
    <oddFooter>&amp;C第 &amp;P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workbookViewId="0">
      <selection activeCell="O28" sqref="K25 O28"/>
    </sheetView>
  </sheetViews>
  <sheetFormatPr defaultColWidth="9" defaultRowHeight="14.25"/>
  <cols>
    <col min="1" max="1" width="50.25" style="47" customWidth="1"/>
    <col min="2" max="2" width="18" style="47" customWidth="1"/>
    <col min="3" max="3" width="16.875" style="47" customWidth="1"/>
    <col min="4" max="4" width="19.125" style="47" customWidth="1"/>
    <col min="5" max="5" width="15.625" style="47" customWidth="1"/>
    <col min="6" max="16381" width="9" style="47"/>
    <col min="16382" max="16384" width="9" style="1"/>
  </cols>
  <sheetData>
    <row r="1" s="47" customFormat="1" spans="1:2">
      <c r="A1" s="47" t="s">
        <v>1345</v>
      </c>
      <c r="B1" s="49"/>
    </row>
    <row r="2" s="48" customFormat="1" ht="33" customHeight="1" spans="1:5">
      <c r="A2" s="50" t="s">
        <v>1346</v>
      </c>
      <c r="B2" s="50"/>
      <c r="C2" s="50"/>
      <c r="D2" s="50"/>
      <c r="E2" s="50"/>
    </row>
    <row r="3" s="47" customFormat="1" ht="18" customHeight="1" spans="5:5">
      <c r="E3" s="51" t="s">
        <v>39</v>
      </c>
    </row>
    <row r="4" s="47" customFormat="1" ht="30" customHeight="1" spans="1:16384">
      <c r="A4" s="52" t="s">
        <v>86</v>
      </c>
      <c r="B4" s="52" t="s">
        <v>87</v>
      </c>
      <c r="C4" s="52" t="s">
        <v>41</v>
      </c>
      <c r="D4" s="52" t="s">
        <v>1347</v>
      </c>
      <c r="E4" s="52" t="s">
        <v>42</v>
      </c>
      <c r="XFB4" s="1"/>
      <c r="XFC4" s="1"/>
      <c r="XFD4" s="1"/>
    </row>
    <row r="5" s="47" customFormat="1" ht="30" customHeight="1" spans="1:5">
      <c r="A5" s="53" t="s">
        <v>1348</v>
      </c>
      <c r="B5" s="52"/>
      <c r="C5" s="52"/>
      <c r="D5" s="52"/>
      <c r="E5" s="52"/>
    </row>
    <row r="6" s="47" customFormat="1" ht="30" customHeight="1" spans="1:5">
      <c r="A6" s="53" t="s">
        <v>1349</v>
      </c>
      <c r="B6" s="52"/>
      <c r="C6" s="52"/>
      <c r="D6" s="52"/>
      <c r="E6" s="52"/>
    </row>
    <row r="7" s="47" customFormat="1" ht="30" customHeight="1" spans="1:5">
      <c r="A7" s="53" t="s">
        <v>1350</v>
      </c>
      <c r="B7" s="52"/>
      <c r="C7" s="52"/>
      <c r="D7" s="52"/>
      <c r="E7" s="52"/>
    </row>
    <row r="8" s="47" customFormat="1" ht="30" customHeight="1" spans="1:5">
      <c r="A8" s="53" t="s">
        <v>1351</v>
      </c>
      <c r="B8" s="52"/>
      <c r="C8" s="52"/>
      <c r="D8" s="52"/>
      <c r="E8" s="52"/>
    </row>
    <row r="9" s="47" customFormat="1" ht="30" customHeight="1" spans="1:5">
      <c r="A9" s="53" t="s">
        <v>1352</v>
      </c>
      <c r="B9" s="52"/>
      <c r="C9" s="52"/>
      <c r="D9" s="52"/>
      <c r="E9" s="52"/>
    </row>
    <row r="10" s="47" customFormat="1" ht="30" customHeight="1" spans="1:5">
      <c r="A10" s="52" t="s">
        <v>1353</v>
      </c>
      <c r="B10" s="52"/>
      <c r="C10" s="52"/>
      <c r="D10" s="52"/>
      <c r="E10" s="52"/>
    </row>
    <row r="11" s="47" customFormat="1" ht="30" customHeight="1" spans="1:5">
      <c r="A11" s="56" t="s">
        <v>1354</v>
      </c>
      <c r="B11" s="20">
        <f>B12+B13</f>
        <v>7</v>
      </c>
      <c r="C11" s="20">
        <f>C12+C13</f>
        <v>7</v>
      </c>
      <c r="D11" s="57">
        <f>C11/B11*100</f>
        <v>100</v>
      </c>
      <c r="E11" s="52"/>
    </row>
    <row r="12" s="47" customFormat="1" ht="30" customHeight="1" spans="1:5">
      <c r="A12" s="18" t="s">
        <v>1355</v>
      </c>
      <c r="B12" s="20">
        <v>7</v>
      </c>
      <c r="C12" s="20">
        <v>7</v>
      </c>
      <c r="D12" s="57">
        <f>C12/B12*100</f>
        <v>100</v>
      </c>
      <c r="E12" s="18"/>
    </row>
    <row r="13" s="47" customFormat="1" ht="30" customHeight="1" spans="1:5">
      <c r="A13" s="18" t="s">
        <v>1356</v>
      </c>
      <c r="B13" s="20"/>
      <c r="C13" s="20"/>
      <c r="D13" s="57"/>
      <c r="E13" s="18"/>
    </row>
    <row r="14" s="47" customFormat="1" ht="30" customHeight="1" spans="1:5">
      <c r="A14" s="52" t="s">
        <v>1357</v>
      </c>
      <c r="B14" s="54">
        <f>SUM(B12:B13)</f>
        <v>7</v>
      </c>
      <c r="C14" s="54">
        <f>SUM(C12:C13)</f>
        <v>7</v>
      </c>
      <c r="D14" s="58">
        <f>C14/B14*100</f>
        <v>100</v>
      </c>
      <c r="E14" s="18"/>
    </row>
    <row r="15" s="47" customFormat="1" ht="20.1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6" fitToHeight="0" orientation="landscape" useFirstPageNumber="1" horizontalDpi="600"/>
  <headerFooter>
    <oddFooter>&amp;C第 &amp;P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workbookViewId="0">
      <selection activeCell="O28" sqref="K25 O28"/>
    </sheetView>
  </sheetViews>
  <sheetFormatPr defaultColWidth="9" defaultRowHeight="14.25"/>
  <cols>
    <col min="1" max="1" width="51.875" style="47" customWidth="1"/>
    <col min="2" max="2" width="20" style="47" customWidth="1"/>
    <col min="3" max="3" width="19" style="47" customWidth="1"/>
    <col min="4" max="4" width="19.875" style="47" customWidth="1"/>
    <col min="5" max="5" width="15.625" style="47" customWidth="1"/>
    <col min="6" max="16381" width="9" style="47"/>
    <col min="16382" max="16384" width="9" style="1"/>
  </cols>
  <sheetData>
    <row r="1" s="47" customFormat="1" spans="1:2">
      <c r="A1" s="47" t="s">
        <v>1358</v>
      </c>
      <c r="B1" s="49"/>
    </row>
    <row r="2" s="48" customFormat="1" ht="18" customHeight="1" spans="1:5">
      <c r="A2" s="50" t="s">
        <v>1359</v>
      </c>
      <c r="B2" s="50"/>
      <c r="C2" s="50"/>
      <c r="D2" s="50"/>
      <c r="E2" s="50"/>
    </row>
    <row r="3" s="47" customFormat="1" ht="18" customHeight="1" spans="5:5">
      <c r="E3" s="51" t="s">
        <v>39</v>
      </c>
    </row>
    <row r="4" s="47" customFormat="1" ht="30" customHeight="1" spans="1:16384">
      <c r="A4" s="52" t="s">
        <v>114</v>
      </c>
      <c r="B4" s="52" t="s">
        <v>87</v>
      </c>
      <c r="C4" s="52" t="s">
        <v>41</v>
      </c>
      <c r="D4" s="52" t="s">
        <v>1260</v>
      </c>
      <c r="E4" s="52" t="s">
        <v>42</v>
      </c>
      <c r="XFB4" s="1"/>
      <c r="XFC4" s="1"/>
      <c r="XFD4" s="1"/>
    </row>
    <row r="5" s="47" customFormat="1" ht="30" customHeight="1" spans="1:5">
      <c r="A5" s="53" t="s">
        <v>1360</v>
      </c>
      <c r="B5" s="20">
        <f>B6</f>
        <v>7</v>
      </c>
      <c r="C5" s="20">
        <f>C6</f>
        <v>7</v>
      </c>
      <c r="D5" s="20">
        <f>C5/B5*100</f>
        <v>100</v>
      </c>
      <c r="E5" s="52"/>
    </row>
    <row r="6" s="47" customFormat="1" ht="30" customHeight="1" spans="1:5">
      <c r="A6" s="18" t="s">
        <v>1361</v>
      </c>
      <c r="B6" s="20">
        <v>7</v>
      </c>
      <c r="C6" s="20">
        <v>7</v>
      </c>
      <c r="D6" s="20">
        <f>C6/B6*100</f>
        <v>100</v>
      </c>
      <c r="E6" s="52"/>
    </row>
    <row r="7" s="47" customFormat="1" ht="30" customHeight="1" spans="1:5">
      <c r="A7" s="53" t="s">
        <v>1362</v>
      </c>
      <c r="B7" s="52"/>
      <c r="C7" s="52"/>
      <c r="D7" s="20"/>
      <c r="E7" s="52"/>
    </row>
    <row r="8" s="47" customFormat="1" ht="30" customHeight="1" spans="1:5">
      <c r="A8" s="53" t="s">
        <v>1363</v>
      </c>
      <c r="B8" s="52"/>
      <c r="C8" s="52"/>
      <c r="D8" s="20"/>
      <c r="E8" s="52"/>
    </row>
    <row r="9" s="47" customFormat="1" ht="30" customHeight="1" spans="1:5">
      <c r="A9" s="53" t="s">
        <v>1364</v>
      </c>
      <c r="B9" s="52"/>
      <c r="C9" s="52"/>
      <c r="D9" s="20"/>
      <c r="E9" s="52"/>
    </row>
    <row r="10" s="47" customFormat="1" ht="30" customHeight="1" spans="1:5">
      <c r="A10" s="52" t="s">
        <v>1365</v>
      </c>
      <c r="B10" s="54">
        <f>B5</f>
        <v>7</v>
      </c>
      <c r="C10" s="54">
        <f>C5</f>
        <v>7</v>
      </c>
      <c r="D10" s="55">
        <f>C10/B10*100</f>
        <v>100</v>
      </c>
      <c r="E10" s="18"/>
    </row>
    <row r="11" s="47" customFormat="1" ht="30" customHeight="1" spans="1:5">
      <c r="A11" s="18" t="s">
        <v>1366</v>
      </c>
      <c r="B11" s="18"/>
      <c r="C11" s="20"/>
      <c r="D11" s="20"/>
      <c r="E11" s="18"/>
    </row>
    <row r="12" s="47" customFormat="1" ht="30" customHeight="1" spans="1:5">
      <c r="A12" s="18" t="s">
        <v>1367</v>
      </c>
      <c r="B12" s="18"/>
      <c r="C12" s="20"/>
      <c r="D12" s="20"/>
      <c r="E12" s="18"/>
    </row>
    <row r="13" s="47" customFormat="1" ht="30" customHeight="1" spans="1:5">
      <c r="A13" s="18" t="s">
        <v>1368</v>
      </c>
      <c r="B13" s="18"/>
      <c r="C13" s="20"/>
      <c r="D13" s="20"/>
      <c r="E13" s="18"/>
    </row>
    <row r="14" s="47" customFormat="1" ht="30" customHeight="1" spans="1:5">
      <c r="A14" s="52" t="s">
        <v>1369</v>
      </c>
      <c r="B14" s="54">
        <f>B10+B11</f>
        <v>7</v>
      </c>
      <c r="C14" s="54">
        <f>C10+C11</f>
        <v>7</v>
      </c>
      <c r="D14" s="55">
        <f>C14/B14*100</f>
        <v>100</v>
      </c>
      <c r="E14" s="18"/>
    </row>
    <row r="15" s="47" customFormat="1" ht="20.1" customHeight="1"/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7" fitToHeight="0" orientation="landscape" useFirstPageNumber="1" horizontalDpi="600"/>
  <headerFooter>
    <oddFooter>&amp;C第 &amp;P 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"/>
  <sheetViews>
    <sheetView workbookViewId="0">
      <selection activeCell="O28" sqref="K25 O28"/>
    </sheetView>
  </sheetViews>
  <sheetFormatPr defaultColWidth="8" defaultRowHeight="14.25" outlineLevelRow="5"/>
  <cols>
    <col min="1" max="1" width="48.75" style="38" customWidth="1"/>
    <col min="2" max="2" width="42.25" style="38" customWidth="1"/>
    <col min="3" max="3" width="27.5" style="38" customWidth="1"/>
    <col min="4" max="8" width="8" style="38" customWidth="1"/>
    <col min="9" max="16382" width="8" style="38"/>
    <col min="16383" max="16384" width="8" style="1"/>
  </cols>
  <sheetData>
    <row r="1" s="38" customFormat="1" ht="13.5" customHeight="1" spans="1:7">
      <c r="A1" s="39" t="s">
        <v>1370</v>
      </c>
      <c r="B1" s="40"/>
      <c r="C1" s="40"/>
      <c r="D1" s="40"/>
      <c r="E1" s="40"/>
      <c r="F1" s="40"/>
      <c r="G1" s="40"/>
    </row>
    <row r="2" s="38" customFormat="1" ht="37.5" customHeight="1" spans="1:7">
      <c r="A2" s="41" t="s">
        <v>1371</v>
      </c>
      <c r="B2" s="41"/>
      <c r="C2" s="41"/>
      <c r="D2" s="40"/>
      <c r="E2" s="40"/>
      <c r="F2" s="40"/>
      <c r="G2" s="40"/>
    </row>
    <row r="3" s="38" customFormat="1" ht="18.75" customHeight="1" spans="1:7">
      <c r="A3" s="39"/>
      <c r="B3" s="39"/>
      <c r="C3" s="42" t="s">
        <v>39</v>
      </c>
      <c r="D3" s="40"/>
      <c r="E3" s="40"/>
      <c r="F3" s="40"/>
      <c r="G3" s="40"/>
    </row>
    <row r="4" s="38" customFormat="1" ht="35" customHeight="1" spans="1:16384">
      <c r="A4" s="43" t="s">
        <v>1161</v>
      </c>
      <c r="B4" s="43" t="s">
        <v>146</v>
      </c>
      <c r="C4" s="43" t="s">
        <v>42</v>
      </c>
      <c r="D4" s="40"/>
      <c r="E4" s="40"/>
      <c r="F4" s="40"/>
      <c r="G4" s="40"/>
      <c r="XFC4" s="1"/>
      <c r="XFD4" s="1"/>
    </row>
    <row r="5" s="38" customFormat="1" ht="35" customHeight="1" spans="1:7">
      <c r="A5" s="43" t="s">
        <v>148</v>
      </c>
      <c r="B5" s="44">
        <v>7</v>
      </c>
      <c r="C5" s="44"/>
      <c r="D5" s="40"/>
      <c r="E5" s="40"/>
      <c r="F5" s="40"/>
      <c r="G5" s="40"/>
    </row>
    <row r="6" s="38" customFormat="1" ht="35" customHeight="1" spans="1:7">
      <c r="A6" s="45" t="s">
        <v>1372</v>
      </c>
      <c r="B6" s="46">
        <v>7</v>
      </c>
      <c r="C6" s="44"/>
      <c r="D6" s="40"/>
      <c r="E6" s="40"/>
      <c r="F6" s="40"/>
      <c r="G6" s="40"/>
    </row>
  </sheetData>
  <mergeCells count="2">
    <mergeCell ref="A2:C2"/>
    <mergeCell ref="A3:B3"/>
  </mergeCells>
  <printOptions horizontalCentered="1"/>
  <pageMargins left="0.700694444444445" right="0.700694444444445" top="0.314583333333333" bottom="0.432638888888889" header="0.236111111111111" footer="0.298611111111111"/>
  <pageSetup paperSize="9" firstPageNumber="58" fitToHeight="0" orientation="landscape" useFirstPageNumber="1" horizontalDpi="600"/>
  <headerFooter>
    <oddFooter>&amp;C第 &amp;P 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O28" sqref="K25 O28"/>
    </sheetView>
  </sheetViews>
  <sheetFormatPr defaultColWidth="9" defaultRowHeight="14.25" outlineLevelRow="5" outlineLevelCol="2"/>
  <cols>
    <col min="1" max="1" width="61.25" style="1" customWidth="1"/>
    <col min="2" max="2" width="31.75" style="1" customWidth="1"/>
    <col min="3" max="3" width="26.375" style="1" customWidth="1"/>
    <col min="4" max="16384" width="9" style="1"/>
  </cols>
  <sheetData>
    <row r="1" s="1" customFormat="1" spans="1:1">
      <c r="A1" s="1" t="s">
        <v>1373</v>
      </c>
    </row>
    <row r="2" ht="20.25" spans="1:3">
      <c r="A2" s="3" t="s">
        <v>1374</v>
      </c>
      <c r="B2" s="3"/>
      <c r="C2" s="3"/>
    </row>
    <row r="3" spans="3:3">
      <c r="C3" s="4" t="s">
        <v>39</v>
      </c>
    </row>
    <row r="4" s="33" customFormat="1" ht="35" customHeight="1" spans="1:3">
      <c r="A4" s="5" t="s">
        <v>1335</v>
      </c>
      <c r="B4" s="5" t="s">
        <v>41</v>
      </c>
      <c r="C4" s="5" t="s">
        <v>42</v>
      </c>
    </row>
    <row r="5" ht="35" customHeight="1" spans="1:3">
      <c r="A5" s="5" t="s">
        <v>148</v>
      </c>
      <c r="B5" s="34">
        <f>B6</f>
        <v>7</v>
      </c>
      <c r="C5" s="7"/>
    </row>
    <row r="6" s="33" customFormat="1" ht="35" customHeight="1" spans="1:3">
      <c r="A6" s="35" t="s">
        <v>1375</v>
      </c>
      <c r="B6" s="36">
        <v>7</v>
      </c>
      <c r="C6" s="3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59" fitToHeight="0" orientation="landscape" useFirstPageNumber="1" horizontalDpi="600"/>
  <headerFooter>
    <oddFooter>&amp;C第 &amp;P 页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pane ySplit="5" topLeftCell="A36" activePane="bottomLeft" state="frozen"/>
      <selection/>
      <selection pane="bottomLeft" activeCell="O28" sqref="K25 O28"/>
    </sheetView>
  </sheetViews>
  <sheetFormatPr defaultColWidth="9" defaultRowHeight="13.5" outlineLevelCol="4"/>
  <cols>
    <col min="1" max="1" width="39.5" customWidth="1"/>
    <col min="2" max="2" width="18" customWidth="1"/>
    <col min="3" max="3" width="17.625" customWidth="1"/>
    <col min="4" max="4" width="22.875" customWidth="1"/>
  </cols>
  <sheetData>
    <row r="1" ht="22" customHeight="1" spans="1:1">
      <c r="A1" s="24" t="s">
        <v>1376</v>
      </c>
    </row>
    <row r="2" customFormat="1" ht="40" customHeight="1" spans="1:5">
      <c r="A2" s="25" t="s">
        <v>1377</v>
      </c>
      <c r="B2" s="25"/>
      <c r="C2" s="25"/>
      <c r="D2" s="25"/>
      <c r="E2" s="25"/>
    </row>
    <row r="3" customFormat="1" ht="14.25" spans="1:5">
      <c r="A3" s="32" t="s">
        <v>39</v>
      </c>
      <c r="B3" s="32"/>
      <c r="C3" s="32"/>
      <c r="D3" s="32"/>
      <c r="E3" s="32"/>
    </row>
    <row r="4" customFormat="1" ht="38" customHeight="1" spans="1:5">
      <c r="A4" s="5" t="s">
        <v>1335</v>
      </c>
      <c r="B4" s="5" t="s">
        <v>1378</v>
      </c>
      <c r="C4" s="5" t="s">
        <v>41</v>
      </c>
      <c r="D4" s="6" t="s">
        <v>1379</v>
      </c>
      <c r="E4" s="5" t="s">
        <v>42</v>
      </c>
    </row>
    <row r="5" customFormat="1" ht="24" customHeight="1" spans="1:5">
      <c r="A5" s="27" t="s">
        <v>1380</v>
      </c>
      <c r="B5" s="30"/>
      <c r="C5" s="30"/>
      <c r="D5" s="29"/>
      <c r="E5" s="30"/>
    </row>
    <row r="6" customFormat="1" ht="24" customHeight="1" spans="1:5">
      <c r="A6" s="31" t="s">
        <v>1381</v>
      </c>
      <c r="B6" s="30"/>
      <c r="C6" s="30"/>
      <c r="D6" s="29"/>
      <c r="E6" s="30"/>
    </row>
    <row r="7" customFormat="1" ht="24" customHeight="1" spans="1:5">
      <c r="A7" s="31" t="s">
        <v>1382</v>
      </c>
      <c r="B7" s="30"/>
      <c r="C7" s="30"/>
      <c r="D7" s="29"/>
      <c r="E7" s="30"/>
    </row>
    <row r="8" customFormat="1" ht="24" customHeight="1" spans="1:5">
      <c r="A8" s="31" t="s">
        <v>1383</v>
      </c>
      <c r="B8" s="30"/>
      <c r="C8" s="30"/>
      <c r="D8" s="29"/>
      <c r="E8" s="30"/>
    </row>
    <row r="9" customFormat="1" ht="24" customHeight="1" spans="1:5">
      <c r="A9" s="31" t="s">
        <v>1384</v>
      </c>
      <c r="B9" s="30"/>
      <c r="C9" s="30"/>
      <c r="D9" s="29"/>
      <c r="E9" s="30"/>
    </row>
    <row r="10" customFormat="1" ht="24" customHeight="1" spans="1:5">
      <c r="A10" s="31" t="s">
        <v>1385</v>
      </c>
      <c r="B10" s="30"/>
      <c r="C10" s="30"/>
      <c r="D10" s="29"/>
      <c r="E10" s="30"/>
    </row>
    <row r="11" customFormat="1" ht="24" customHeight="1" spans="1:5">
      <c r="A11" s="31" t="s">
        <v>1386</v>
      </c>
      <c r="B11" s="30"/>
      <c r="C11" s="30"/>
      <c r="D11" s="29"/>
      <c r="E11" s="30"/>
    </row>
    <row r="12" customFormat="1" ht="24" customHeight="1" spans="1:5">
      <c r="A12" s="27" t="s">
        <v>1387</v>
      </c>
      <c r="B12" s="30"/>
      <c r="C12" s="30"/>
      <c r="D12" s="29"/>
      <c r="E12" s="30"/>
    </row>
    <row r="13" customFormat="1" ht="24" customHeight="1" spans="1:5">
      <c r="A13" s="31" t="s">
        <v>1388</v>
      </c>
      <c r="B13" s="30"/>
      <c r="C13" s="30"/>
      <c r="D13" s="29"/>
      <c r="E13" s="30"/>
    </row>
    <row r="14" customFormat="1" ht="24" customHeight="1" spans="1:5">
      <c r="A14" s="31" t="s">
        <v>1383</v>
      </c>
      <c r="B14" s="30"/>
      <c r="C14" s="30"/>
      <c r="D14" s="29"/>
      <c r="E14" s="30"/>
    </row>
    <row r="15" customFormat="1" ht="24" customHeight="1" spans="1:5">
      <c r="A15" s="31" t="s">
        <v>1385</v>
      </c>
      <c r="B15" s="30"/>
      <c r="C15" s="30"/>
      <c r="D15" s="29"/>
      <c r="E15" s="30"/>
    </row>
    <row r="16" customFormat="1" ht="24" customHeight="1" spans="1:5">
      <c r="A16" s="31" t="s">
        <v>1386</v>
      </c>
      <c r="B16" s="30"/>
      <c r="C16" s="30"/>
      <c r="D16" s="29"/>
      <c r="E16" s="30"/>
    </row>
    <row r="17" customFormat="1" ht="24" customHeight="1" spans="1:5">
      <c r="A17" s="27" t="s">
        <v>1389</v>
      </c>
      <c r="B17" s="28">
        <f>SUM(B18:B22)</f>
        <v>19253</v>
      </c>
      <c r="C17" s="28">
        <f>SUM(C18:C22)</f>
        <v>21925</v>
      </c>
      <c r="D17" s="29">
        <f t="shared" ref="D17:D22" si="0">C17/B17</f>
        <v>1.13878356619748</v>
      </c>
      <c r="E17" s="30"/>
    </row>
    <row r="18" customFormat="1" ht="24" customHeight="1" spans="1:5">
      <c r="A18" s="31" t="s">
        <v>1381</v>
      </c>
      <c r="B18" s="28">
        <v>7515</v>
      </c>
      <c r="C18" s="28">
        <v>7667</v>
      </c>
      <c r="D18" s="29">
        <f t="shared" si="0"/>
        <v>1.02022621423819</v>
      </c>
      <c r="E18" s="30"/>
    </row>
    <row r="19" customFormat="1" ht="24" customHeight="1" spans="1:5">
      <c r="A19" s="31" t="s">
        <v>1382</v>
      </c>
      <c r="B19" s="28">
        <v>11547</v>
      </c>
      <c r="C19" s="28">
        <v>14066</v>
      </c>
      <c r="D19" s="29">
        <f t="shared" si="0"/>
        <v>1.21815190092665</v>
      </c>
      <c r="E19" s="30"/>
    </row>
    <row r="20" customFormat="1" ht="24" customHeight="1" spans="1:5">
      <c r="A20" s="31" t="s">
        <v>1383</v>
      </c>
      <c r="B20" s="28">
        <v>15</v>
      </c>
      <c r="C20" s="28">
        <v>16</v>
      </c>
      <c r="D20" s="29">
        <f t="shared" si="0"/>
        <v>1.06666666666667</v>
      </c>
      <c r="E20" s="30"/>
    </row>
    <row r="21" customFormat="1" ht="24" customHeight="1" spans="1:5">
      <c r="A21" s="31" t="s">
        <v>1385</v>
      </c>
      <c r="B21" s="28">
        <v>169</v>
      </c>
      <c r="C21" s="28">
        <v>169</v>
      </c>
      <c r="D21" s="29">
        <f t="shared" si="0"/>
        <v>1</v>
      </c>
      <c r="E21" s="30"/>
    </row>
    <row r="22" customFormat="1" ht="24" customHeight="1" spans="1:5">
      <c r="A22" s="31" t="s">
        <v>1386</v>
      </c>
      <c r="B22" s="28">
        <v>7</v>
      </c>
      <c r="C22" s="28">
        <v>7</v>
      </c>
      <c r="D22" s="29">
        <f t="shared" si="0"/>
        <v>1</v>
      </c>
      <c r="E22" s="30"/>
    </row>
    <row r="23" customFormat="1" ht="24" customHeight="1" spans="1:5">
      <c r="A23" s="27" t="s">
        <v>1390</v>
      </c>
      <c r="B23" s="28"/>
      <c r="C23" s="28"/>
      <c r="D23" s="29"/>
      <c r="E23" s="30"/>
    </row>
    <row r="24" customFormat="1" ht="24" customHeight="1" spans="1:5">
      <c r="A24" s="31" t="s">
        <v>1391</v>
      </c>
      <c r="B24" s="28"/>
      <c r="C24" s="28"/>
      <c r="D24" s="29"/>
      <c r="E24" s="30"/>
    </row>
    <row r="25" customFormat="1" ht="24" customHeight="1" spans="1:5">
      <c r="A25" s="31" t="s">
        <v>1383</v>
      </c>
      <c r="B25" s="28"/>
      <c r="C25" s="28"/>
      <c r="D25" s="29"/>
      <c r="E25" s="30"/>
    </row>
    <row r="26" customFormat="1" ht="24" customHeight="1" spans="1:5">
      <c r="A26" s="31" t="s">
        <v>1385</v>
      </c>
      <c r="B26" s="28"/>
      <c r="C26" s="28"/>
      <c r="D26" s="29"/>
      <c r="E26" s="30"/>
    </row>
    <row r="27" customFormat="1" ht="24" customHeight="1" spans="1:5">
      <c r="A27" s="31" t="s">
        <v>1386</v>
      </c>
      <c r="B27" s="28"/>
      <c r="C27" s="28"/>
      <c r="D27" s="29"/>
      <c r="E27" s="30"/>
    </row>
    <row r="28" customFormat="1" ht="24" customHeight="1" spans="1:5">
      <c r="A28" s="27" t="s">
        <v>1392</v>
      </c>
      <c r="B28" s="28"/>
      <c r="C28" s="28"/>
      <c r="D28" s="29"/>
      <c r="E28" s="30"/>
    </row>
    <row r="29" customFormat="1" ht="24" customHeight="1" spans="1:5">
      <c r="A29" s="31" t="s">
        <v>1393</v>
      </c>
      <c r="B29" s="28"/>
      <c r="C29" s="28"/>
      <c r="D29" s="29"/>
      <c r="E29" s="30"/>
    </row>
    <row r="30" customFormat="1" ht="24" customHeight="1" spans="1:5">
      <c r="A30" s="31" t="s">
        <v>1383</v>
      </c>
      <c r="B30" s="28"/>
      <c r="C30" s="28"/>
      <c r="D30" s="29"/>
      <c r="E30" s="30"/>
    </row>
    <row r="31" customFormat="1" ht="24" customHeight="1" spans="1:5">
      <c r="A31" s="31" t="s">
        <v>1386</v>
      </c>
      <c r="B31" s="28"/>
      <c r="C31" s="28"/>
      <c r="D31" s="29"/>
      <c r="E31" s="30"/>
    </row>
    <row r="32" customFormat="1" ht="24" customHeight="1" spans="1:5">
      <c r="A32" s="27" t="s">
        <v>1394</v>
      </c>
      <c r="B32" s="28">
        <f>SUM(B33:B38)</f>
        <v>5104</v>
      </c>
      <c r="C32" s="28">
        <f>SUM(C33:C38)</f>
        <v>4977</v>
      </c>
      <c r="D32" s="29">
        <f t="shared" ref="D32:D41" si="1">C32/B32</f>
        <v>0.975117554858934</v>
      </c>
      <c r="E32" s="30"/>
    </row>
    <row r="33" customFormat="1" ht="24" customHeight="1" spans="1:5">
      <c r="A33" s="31" t="s">
        <v>1381</v>
      </c>
      <c r="B33" s="28">
        <v>988</v>
      </c>
      <c r="C33" s="28">
        <v>515</v>
      </c>
      <c r="D33" s="29">
        <f t="shared" si="1"/>
        <v>0.521255060728745</v>
      </c>
      <c r="E33" s="30"/>
    </row>
    <row r="34" customFormat="1" ht="24" customHeight="1" spans="1:5">
      <c r="A34" s="31" t="s">
        <v>1383</v>
      </c>
      <c r="B34" s="28">
        <v>11</v>
      </c>
      <c r="C34" s="28">
        <v>25</v>
      </c>
      <c r="D34" s="29">
        <f t="shared" si="1"/>
        <v>2.27272727272727</v>
      </c>
      <c r="E34" s="30"/>
    </row>
    <row r="35" customFormat="1" ht="24" customHeight="1" spans="1:5">
      <c r="A35" s="31" t="s">
        <v>1382</v>
      </c>
      <c r="B35" s="28">
        <v>3805</v>
      </c>
      <c r="C35" s="28">
        <v>4117</v>
      </c>
      <c r="D35" s="29">
        <f t="shared" si="1"/>
        <v>1.08199737187911</v>
      </c>
      <c r="E35" s="30"/>
    </row>
    <row r="36" customFormat="1" ht="24" customHeight="1" spans="1:5">
      <c r="A36" s="31" t="s">
        <v>1384</v>
      </c>
      <c r="B36" s="28">
        <v>280</v>
      </c>
      <c r="C36" s="28">
        <v>300</v>
      </c>
      <c r="D36" s="29">
        <f t="shared" si="1"/>
        <v>1.07142857142857</v>
      </c>
      <c r="E36" s="30"/>
    </row>
    <row r="37" customFormat="1" ht="24" customHeight="1" spans="1:5">
      <c r="A37" s="31" t="s">
        <v>1386</v>
      </c>
      <c r="B37" s="28">
        <v>12</v>
      </c>
      <c r="C37" s="28">
        <v>11</v>
      </c>
      <c r="D37" s="29">
        <f t="shared" si="1"/>
        <v>0.916666666666667</v>
      </c>
      <c r="E37" s="30"/>
    </row>
    <row r="38" customFormat="1" ht="24" customHeight="1" spans="1:5">
      <c r="A38" s="31" t="s">
        <v>1385</v>
      </c>
      <c r="B38" s="28">
        <v>8</v>
      </c>
      <c r="C38" s="28">
        <v>9</v>
      </c>
      <c r="D38" s="29">
        <f t="shared" si="1"/>
        <v>1.125</v>
      </c>
      <c r="E38" s="30"/>
    </row>
    <row r="39" customFormat="1" ht="24" customHeight="1" spans="1:5">
      <c r="A39" s="27" t="s">
        <v>1395</v>
      </c>
      <c r="B39" s="28">
        <f>B5+B12+B17+B23+B28+B32</f>
        <v>24357</v>
      </c>
      <c r="C39" s="28">
        <f>C5+C12+C17+C23+C28+C32</f>
        <v>26902</v>
      </c>
      <c r="D39" s="29">
        <f t="shared" si="1"/>
        <v>1.10448741634848</v>
      </c>
      <c r="E39" s="30"/>
    </row>
    <row r="40" customFormat="1" ht="24" customHeight="1" spans="1:5">
      <c r="A40" s="31" t="s">
        <v>1396</v>
      </c>
      <c r="B40" s="28">
        <v>14735</v>
      </c>
      <c r="C40" s="28">
        <v>15953</v>
      </c>
      <c r="D40" s="29">
        <f t="shared" si="1"/>
        <v>1.08266033254157</v>
      </c>
      <c r="E40" s="30"/>
    </row>
    <row r="41" customFormat="1" ht="24" customHeight="1" spans="1:5">
      <c r="A41" s="27" t="s">
        <v>1397</v>
      </c>
      <c r="B41" s="28">
        <f>B39+B40</f>
        <v>39092</v>
      </c>
      <c r="C41" s="28">
        <f>C39+C40</f>
        <v>42855</v>
      </c>
      <c r="D41" s="29">
        <f t="shared" si="1"/>
        <v>1.09626010436918</v>
      </c>
      <c r="E41" s="30"/>
    </row>
  </sheetData>
  <mergeCells count="2">
    <mergeCell ref="A2:E2"/>
    <mergeCell ref="A3:E3"/>
  </mergeCells>
  <printOptions horizontalCentered="1"/>
  <pageMargins left="0.700694444444445" right="0.700694444444445" top="0.314583333333333" bottom="0.432638888888889" header="0.236111111111111" footer="0.298611111111111"/>
  <pageSetup paperSize="9" firstPageNumber="60" fitToHeight="0" orientation="landscape" useFirstPageNumber="1" horizontalDpi="600"/>
  <headerFooter>
    <oddFooter>&amp;C第 &amp;P 页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workbookViewId="0">
      <pane ySplit="5" topLeftCell="A9" activePane="bottomLeft" state="frozen"/>
      <selection/>
      <selection pane="bottomLeft" activeCell="O28" sqref="K25 O28"/>
    </sheetView>
  </sheetViews>
  <sheetFormatPr defaultColWidth="9" defaultRowHeight="13.5" outlineLevelCol="4"/>
  <cols>
    <col min="1" max="1" width="45.3416666666667" customWidth="1"/>
    <col min="2" max="2" width="18" customWidth="1"/>
    <col min="3" max="3" width="17.75" customWidth="1"/>
    <col min="4" max="4" width="21.5" customWidth="1"/>
  </cols>
  <sheetData>
    <row r="1" ht="23" customHeight="1" spans="1:1">
      <c r="A1" s="24" t="s">
        <v>1398</v>
      </c>
    </row>
    <row r="2" customFormat="1" ht="40" customHeight="1" spans="1:5">
      <c r="A2" s="25" t="s">
        <v>1399</v>
      </c>
      <c r="B2" s="25"/>
      <c r="C2" s="25"/>
      <c r="D2" s="25"/>
      <c r="E2" s="25"/>
    </row>
    <row r="3" customFormat="1" ht="14.25" spans="1:5">
      <c r="A3" s="26" t="s">
        <v>39</v>
      </c>
      <c r="B3" s="26"/>
      <c r="C3" s="26"/>
      <c r="D3" s="26"/>
      <c r="E3" s="26"/>
    </row>
    <row r="4" customFormat="1" ht="47" customHeight="1" spans="1:5">
      <c r="A4" s="5" t="s">
        <v>1335</v>
      </c>
      <c r="B4" s="5" t="s">
        <v>1378</v>
      </c>
      <c r="C4" s="5" t="s">
        <v>41</v>
      </c>
      <c r="D4" s="6" t="s">
        <v>1379</v>
      </c>
      <c r="E4" s="5" t="s">
        <v>42</v>
      </c>
    </row>
    <row r="5" customFormat="1" ht="25" customHeight="1" spans="1:5">
      <c r="A5" s="27" t="s">
        <v>1400</v>
      </c>
      <c r="B5" s="28"/>
      <c r="C5" s="28"/>
      <c r="D5" s="29"/>
      <c r="E5" s="30"/>
    </row>
    <row r="6" customFormat="1" ht="25" customHeight="1" spans="1:5">
      <c r="A6" s="31" t="s">
        <v>1401</v>
      </c>
      <c r="B6" s="28"/>
      <c r="C6" s="28"/>
      <c r="D6" s="29"/>
      <c r="E6" s="30"/>
    </row>
    <row r="7" customFormat="1" ht="25" customHeight="1" spans="1:5">
      <c r="A7" s="31" t="s">
        <v>1402</v>
      </c>
      <c r="B7" s="28"/>
      <c r="C7" s="28"/>
      <c r="D7" s="29"/>
      <c r="E7" s="30"/>
    </row>
    <row r="8" customFormat="1" ht="25" customHeight="1" spans="1:5">
      <c r="A8" s="31" t="s">
        <v>1403</v>
      </c>
      <c r="B8" s="28"/>
      <c r="C8" s="28"/>
      <c r="D8" s="29"/>
      <c r="E8" s="30"/>
    </row>
    <row r="9" customFormat="1" ht="25" customHeight="1" spans="1:5">
      <c r="A9" s="31" t="s">
        <v>1404</v>
      </c>
      <c r="B9" s="28"/>
      <c r="C9" s="28"/>
      <c r="D9" s="29"/>
      <c r="E9" s="30"/>
    </row>
    <row r="10" customFormat="1" ht="25" customHeight="1" spans="1:5">
      <c r="A10" s="31" t="s">
        <v>1405</v>
      </c>
      <c r="B10" s="28"/>
      <c r="C10" s="28"/>
      <c r="D10" s="29"/>
      <c r="E10" s="30"/>
    </row>
    <row r="11" customFormat="1" ht="25" customHeight="1" spans="1:5">
      <c r="A11" s="27" t="s">
        <v>1406</v>
      </c>
      <c r="B11" s="28"/>
      <c r="C11" s="28"/>
      <c r="D11" s="29"/>
      <c r="E11" s="30"/>
    </row>
    <row r="12" customFormat="1" ht="25" customHeight="1" spans="1:5">
      <c r="A12" s="31" t="s">
        <v>1407</v>
      </c>
      <c r="B12" s="28"/>
      <c r="C12" s="28"/>
      <c r="D12" s="29"/>
      <c r="E12" s="30"/>
    </row>
    <row r="13" customFormat="1" ht="25" customHeight="1" spans="1:5">
      <c r="A13" s="31" t="s">
        <v>1408</v>
      </c>
      <c r="B13" s="28"/>
      <c r="C13" s="28"/>
      <c r="D13" s="29"/>
      <c r="E13" s="30"/>
    </row>
    <row r="14" customFormat="1" ht="25" customHeight="1" spans="1:5">
      <c r="A14" s="31" t="s">
        <v>1409</v>
      </c>
      <c r="B14" s="28"/>
      <c r="C14" s="28"/>
      <c r="D14" s="29"/>
      <c r="E14" s="30"/>
    </row>
    <row r="15" customFormat="1" ht="25" customHeight="1" spans="1:5">
      <c r="A15" s="31" t="s">
        <v>1410</v>
      </c>
      <c r="B15" s="28"/>
      <c r="C15" s="28"/>
      <c r="D15" s="29"/>
      <c r="E15" s="30"/>
    </row>
    <row r="16" customFormat="1" ht="25" customHeight="1" spans="1:5">
      <c r="A16" s="31" t="s">
        <v>1411</v>
      </c>
      <c r="B16" s="28"/>
      <c r="C16" s="28"/>
      <c r="D16" s="29"/>
      <c r="E16" s="30"/>
    </row>
    <row r="17" customFormat="1" ht="25" customHeight="1" spans="1:5">
      <c r="A17" s="31" t="s">
        <v>1412</v>
      </c>
      <c r="B17" s="28"/>
      <c r="C17" s="28"/>
      <c r="D17" s="29"/>
      <c r="E17" s="30"/>
    </row>
    <row r="18" customFormat="1" ht="25" customHeight="1" spans="1:5">
      <c r="A18" s="31" t="s">
        <v>1403</v>
      </c>
      <c r="B18" s="28"/>
      <c r="C18" s="28"/>
      <c r="D18" s="29"/>
      <c r="E18" s="30"/>
    </row>
    <row r="19" customFormat="1" ht="25" customHeight="1" spans="1:5">
      <c r="A19" s="31" t="s">
        <v>1404</v>
      </c>
      <c r="B19" s="28"/>
      <c r="C19" s="28"/>
      <c r="D19" s="29"/>
      <c r="E19" s="30"/>
    </row>
    <row r="20" customFormat="1" ht="25" customHeight="1" spans="1:5">
      <c r="A20" s="27" t="s">
        <v>1413</v>
      </c>
      <c r="B20" s="28">
        <f>B21+B22+B23</f>
        <v>19191</v>
      </c>
      <c r="C20" s="28">
        <f>C21+C22+C23</f>
        <v>19882</v>
      </c>
      <c r="D20" s="29">
        <f>C20/B20</f>
        <v>1.0360064613621</v>
      </c>
      <c r="E20" s="30"/>
    </row>
    <row r="21" customFormat="1" ht="25" customHeight="1" spans="1:5">
      <c r="A21" s="31" t="s">
        <v>1401</v>
      </c>
      <c r="B21" s="28">
        <v>19114</v>
      </c>
      <c r="C21" s="28">
        <v>19804</v>
      </c>
      <c r="D21" s="29">
        <f>C21/B21</f>
        <v>1.03609919430784</v>
      </c>
      <c r="E21" s="30"/>
    </row>
    <row r="22" customFormat="1" ht="25" customHeight="1" spans="1:5">
      <c r="A22" s="31" t="s">
        <v>1403</v>
      </c>
      <c r="B22" s="28">
        <v>11</v>
      </c>
      <c r="C22" s="28">
        <v>12</v>
      </c>
      <c r="D22" s="29">
        <f>C22/B22</f>
        <v>1.09090909090909</v>
      </c>
      <c r="E22" s="30"/>
    </row>
    <row r="23" customFormat="1" ht="25" customHeight="1" spans="1:5">
      <c r="A23" s="31" t="s">
        <v>1404</v>
      </c>
      <c r="B23" s="28">
        <v>66</v>
      </c>
      <c r="C23" s="28">
        <v>66</v>
      </c>
      <c r="D23" s="29">
        <f>C23/B23</f>
        <v>1</v>
      </c>
      <c r="E23" s="30"/>
    </row>
    <row r="24" customFormat="1" ht="25" customHeight="1" spans="1:5">
      <c r="A24" s="27" t="s">
        <v>1414</v>
      </c>
      <c r="B24" s="28"/>
      <c r="C24" s="28"/>
      <c r="D24" s="29"/>
      <c r="E24" s="30"/>
    </row>
    <row r="25" customFormat="1" ht="25" customHeight="1" spans="1:5">
      <c r="A25" s="31" t="s">
        <v>1415</v>
      </c>
      <c r="B25" s="28"/>
      <c r="C25" s="28"/>
      <c r="D25" s="29"/>
      <c r="E25" s="30"/>
    </row>
    <row r="26" customFormat="1" ht="25" customHeight="1" spans="1:5">
      <c r="A26" s="31" t="s">
        <v>1403</v>
      </c>
      <c r="B26" s="28"/>
      <c r="C26" s="28"/>
      <c r="D26" s="29"/>
      <c r="E26" s="30"/>
    </row>
    <row r="27" customFormat="1" ht="25" customHeight="1" spans="1:5">
      <c r="A27" s="31" t="s">
        <v>1404</v>
      </c>
      <c r="B27" s="28"/>
      <c r="C27" s="28"/>
      <c r="D27" s="29"/>
      <c r="E27" s="30"/>
    </row>
    <row r="28" customFormat="1" ht="25" customHeight="1" spans="1:5">
      <c r="A28" s="27" t="s">
        <v>1416</v>
      </c>
      <c r="B28" s="28"/>
      <c r="C28" s="28"/>
      <c r="D28" s="29"/>
      <c r="E28" s="30"/>
    </row>
    <row r="29" customFormat="1" ht="25" customHeight="1" spans="1:5">
      <c r="A29" s="31" t="s">
        <v>1417</v>
      </c>
      <c r="B29" s="28"/>
      <c r="C29" s="28"/>
      <c r="D29" s="29"/>
      <c r="E29" s="30"/>
    </row>
    <row r="30" customFormat="1" ht="25" customHeight="1" spans="1:5">
      <c r="A30" s="31" t="s">
        <v>1418</v>
      </c>
      <c r="B30" s="28"/>
      <c r="C30" s="28"/>
      <c r="D30" s="29"/>
      <c r="E30" s="30"/>
    </row>
    <row r="31" customFormat="1" ht="25" customHeight="1" spans="1:5">
      <c r="A31" s="31" t="s">
        <v>1419</v>
      </c>
      <c r="B31" s="28"/>
      <c r="C31" s="28"/>
      <c r="D31" s="29"/>
      <c r="E31" s="30"/>
    </row>
    <row r="32" customFormat="1" ht="25" customHeight="1" spans="1:5">
      <c r="A32" s="27" t="s">
        <v>1420</v>
      </c>
      <c r="B32" s="28">
        <f>B33+B34</f>
        <v>3948</v>
      </c>
      <c r="C32" s="28">
        <f>C33+C34</f>
        <v>4503</v>
      </c>
      <c r="D32" s="29">
        <f t="shared" ref="D32:D37" si="0">C32/B32</f>
        <v>1.14057750759878</v>
      </c>
      <c r="E32" s="30"/>
    </row>
    <row r="33" customFormat="1" ht="25" customHeight="1" spans="1:5">
      <c r="A33" s="31" t="s">
        <v>1401</v>
      </c>
      <c r="B33" s="28">
        <v>3946</v>
      </c>
      <c r="C33" s="28">
        <v>4494</v>
      </c>
      <c r="D33" s="29">
        <f t="shared" si="0"/>
        <v>1.13887480993411</v>
      </c>
      <c r="E33" s="30"/>
    </row>
    <row r="34" customFormat="1" ht="25" customHeight="1" spans="1:5">
      <c r="A34" s="31" t="s">
        <v>1403</v>
      </c>
      <c r="B34" s="28">
        <v>2</v>
      </c>
      <c r="C34" s="28">
        <v>9</v>
      </c>
      <c r="D34" s="29">
        <f t="shared" si="0"/>
        <v>4.5</v>
      </c>
      <c r="E34" s="30"/>
    </row>
    <row r="35" customFormat="1" ht="25" customHeight="1" spans="1:5">
      <c r="A35" s="27" t="s">
        <v>1421</v>
      </c>
      <c r="B35" s="28">
        <f>B32+B20</f>
        <v>23139</v>
      </c>
      <c r="C35" s="28">
        <f>C32+C20</f>
        <v>24385</v>
      </c>
      <c r="D35" s="29">
        <f t="shared" si="0"/>
        <v>1.05384848091966</v>
      </c>
      <c r="E35" s="30"/>
    </row>
    <row r="36" customFormat="1" ht="25" customHeight="1" spans="1:5">
      <c r="A36" s="31" t="s">
        <v>1422</v>
      </c>
      <c r="B36" s="28">
        <v>15953</v>
      </c>
      <c r="C36" s="28">
        <v>18470</v>
      </c>
      <c r="D36" s="29">
        <f t="shared" si="0"/>
        <v>1.15777596690278</v>
      </c>
      <c r="E36" s="30"/>
    </row>
    <row r="37" customFormat="1" ht="25" customHeight="1" spans="1:5">
      <c r="A37" s="27" t="s">
        <v>1423</v>
      </c>
      <c r="B37" s="28">
        <f>B35+B36</f>
        <v>39092</v>
      </c>
      <c r="C37" s="28">
        <f>C35+C36</f>
        <v>42855</v>
      </c>
      <c r="D37" s="29">
        <f t="shared" si="0"/>
        <v>1.09626010436918</v>
      </c>
      <c r="E37" s="30"/>
    </row>
  </sheetData>
  <mergeCells count="2">
    <mergeCell ref="A2:E2"/>
    <mergeCell ref="A3:E3"/>
  </mergeCells>
  <printOptions horizontalCentered="1"/>
  <pageMargins left="0.700694444444445" right="0.700694444444445" top="0.314583333333333" bottom="0.432638888888889" header="0.236111111111111" footer="0.298611111111111"/>
  <pageSetup paperSize="9" firstPageNumber="62" fitToHeight="0" orientation="landscape" useFirstPageNumber="1" horizontalDpi="600"/>
  <headerFooter>
    <oddFooter>&amp;C第 &amp;P 页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2" sqref="A2:E2"/>
    </sheetView>
  </sheetViews>
  <sheetFormatPr defaultColWidth="9" defaultRowHeight="14.25" outlineLevelCol="4"/>
  <cols>
    <col min="1" max="1" width="36.125" style="1" customWidth="1"/>
    <col min="2" max="4" width="24.625" style="1" customWidth="1"/>
    <col min="5" max="5" width="21.625" style="1" customWidth="1"/>
    <col min="6" max="16384" width="9" style="1"/>
  </cols>
  <sheetData>
    <row r="1" s="1" customFormat="1" spans="1:1">
      <c r="A1" s="1" t="s">
        <v>1424</v>
      </c>
    </row>
    <row r="2" ht="20.25" spans="1:5">
      <c r="A2" s="3" t="s">
        <v>1425</v>
      </c>
      <c r="B2" s="3"/>
      <c r="C2" s="3"/>
      <c r="D2" s="3"/>
      <c r="E2" s="3"/>
    </row>
    <row r="3" spans="5:5">
      <c r="E3" s="4" t="s">
        <v>39</v>
      </c>
    </row>
    <row r="4" s="1" customFormat="1" ht="35" customHeight="1" spans="1:5">
      <c r="A4" s="5" t="s">
        <v>1335</v>
      </c>
      <c r="B4" s="5" t="s">
        <v>148</v>
      </c>
      <c r="C4" s="5" t="s">
        <v>1426</v>
      </c>
      <c r="D4" s="5" t="s">
        <v>1427</v>
      </c>
      <c r="E4" s="5" t="s">
        <v>42</v>
      </c>
    </row>
    <row r="5" s="1" customFormat="1" ht="35" customHeight="1" spans="1:5">
      <c r="A5" s="21" t="s">
        <v>1428</v>
      </c>
      <c r="B5" s="23">
        <f>SUM(C5:D5)</f>
        <v>194435</v>
      </c>
      <c r="C5" s="23">
        <v>100892</v>
      </c>
      <c r="D5" s="23">
        <v>93543</v>
      </c>
      <c r="E5" s="7"/>
    </row>
    <row r="6" s="1" customFormat="1" ht="35" customHeight="1" spans="1:5">
      <c r="A6" s="21" t="s">
        <v>1429</v>
      </c>
      <c r="B6" s="23">
        <f>SUM(C6:D6)</f>
        <v>194435</v>
      </c>
      <c r="C6" s="23">
        <v>100892</v>
      </c>
      <c r="D6" s="23">
        <v>93543</v>
      </c>
      <c r="E6" s="7"/>
    </row>
    <row r="7" s="1" customFormat="1" ht="35" customHeight="1" spans="1:5">
      <c r="A7" s="21" t="s">
        <v>1430</v>
      </c>
      <c r="B7" s="23">
        <v>8</v>
      </c>
      <c r="C7" s="23">
        <v>7</v>
      </c>
      <c r="D7" s="23">
        <v>13</v>
      </c>
      <c r="E7" s="7"/>
    </row>
    <row r="8" s="1" customFormat="1" ht="35" customHeight="1" spans="1:5">
      <c r="A8" s="21" t="s">
        <v>1431</v>
      </c>
      <c r="B8" s="23">
        <f>SUM(C8:D8)</f>
        <v>8433</v>
      </c>
      <c r="C8" s="23">
        <v>8433</v>
      </c>
      <c r="D8" s="23">
        <v>0</v>
      </c>
      <c r="E8" s="7"/>
    </row>
    <row r="9" s="1" customFormat="1" ht="35" customHeight="1" spans="1:5">
      <c r="A9" s="21" t="s">
        <v>1432</v>
      </c>
      <c r="B9" s="23">
        <f>SUM(C9:D9)</f>
        <v>5203</v>
      </c>
      <c r="C9" s="17">
        <v>2487</v>
      </c>
      <c r="D9" s="17">
        <v>2716</v>
      </c>
      <c r="E9" s="7"/>
    </row>
    <row r="10" s="1" customFormat="1" ht="35" customHeight="1" spans="1:5">
      <c r="A10" s="21" t="s">
        <v>1433</v>
      </c>
      <c r="B10" s="23">
        <v>100</v>
      </c>
      <c r="C10" s="23">
        <v>100</v>
      </c>
      <c r="D10" s="23">
        <v>100</v>
      </c>
      <c r="E10" s="7"/>
    </row>
  </sheetData>
  <mergeCells count="1">
    <mergeCell ref="A2:E2"/>
  </mergeCells>
  <printOptions horizontalCentered="1"/>
  <pageMargins left="0.700694444444445" right="0.700694444444445" top="0.314583333333333" bottom="0.432638888888889" header="0.236111111111111" footer="0.298611111111111"/>
  <pageSetup paperSize="9" firstPageNumber="64" fitToHeight="0" orientation="landscape" useFirstPageNumber="1" horizontalDpi="600"/>
  <headerFooter>
    <oddFooter>&amp;C第 &amp;P 页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workbookViewId="0">
      <selection activeCell="B12" sqref="B12"/>
    </sheetView>
  </sheetViews>
  <sheetFormatPr defaultColWidth="9" defaultRowHeight="14.25" outlineLevelCol="2"/>
  <cols>
    <col min="1" max="1" width="57.875" style="1" customWidth="1"/>
    <col min="2" max="2" width="34.625" style="1" customWidth="1"/>
    <col min="3" max="3" width="32" style="1" customWidth="1"/>
    <col min="4" max="16384" width="9" style="1"/>
  </cols>
  <sheetData>
    <row r="1" s="1" customFormat="1" spans="1:1">
      <c r="A1" s="1" t="s">
        <v>1434</v>
      </c>
    </row>
    <row r="2" ht="20.25" spans="1:3">
      <c r="A2" s="3" t="s">
        <v>1435</v>
      </c>
      <c r="B2" s="3"/>
      <c r="C2" s="3"/>
    </row>
    <row r="3" spans="3:3">
      <c r="C3" s="4" t="s">
        <v>39</v>
      </c>
    </row>
    <row r="4" s="1" customFormat="1" ht="25" customHeight="1" spans="1:3">
      <c r="A4" s="5" t="s">
        <v>1335</v>
      </c>
      <c r="B4" s="5" t="s">
        <v>1436</v>
      </c>
      <c r="C4" s="5" t="s">
        <v>42</v>
      </c>
    </row>
    <row r="5" s="1" customFormat="1" ht="25" customHeight="1" spans="1:3">
      <c r="A5" s="21" t="s">
        <v>1437</v>
      </c>
      <c r="B5" s="22">
        <v>11283</v>
      </c>
      <c r="C5" s="7"/>
    </row>
    <row r="6" s="1" customFormat="1" ht="25" customHeight="1" spans="1:3">
      <c r="A6" s="21" t="s">
        <v>1438</v>
      </c>
      <c r="B6" s="22">
        <v>11283</v>
      </c>
      <c r="C6" s="7"/>
    </row>
    <row r="7" s="1" customFormat="1" ht="25" customHeight="1" spans="1:3">
      <c r="A7" s="21" t="s">
        <v>1439</v>
      </c>
      <c r="B7" s="22">
        <v>11283</v>
      </c>
      <c r="C7" s="7"/>
    </row>
    <row r="8" s="1" customFormat="1" ht="25" customHeight="1" spans="1:3">
      <c r="A8" s="21" t="s">
        <v>1440</v>
      </c>
      <c r="B8" s="22">
        <v>20</v>
      </c>
      <c r="C8" s="7"/>
    </row>
    <row r="9" s="1" customFormat="1" ht="25" customHeight="1" spans="1:3">
      <c r="A9" s="21" t="s">
        <v>1441</v>
      </c>
      <c r="B9" s="22">
        <v>2.1</v>
      </c>
      <c r="C9" s="7"/>
    </row>
    <row r="10" s="1" customFormat="1" ht="25" customHeight="1" spans="1:3">
      <c r="A10" s="21" t="s">
        <v>1442</v>
      </c>
      <c r="B10" s="22">
        <v>564.15</v>
      </c>
      <c r="C10" s="7"/>
    </row>
    <row r="11" s="1" customFormat="1" ht="25" customHeight="1" spans="1:3">
      <c r="A11" s="21" t="s">
        <v>1443</v>
      </c>
      <c r="B11" s="22">
        <v>0</v>
      </c>
      <c r="C11" s="7"/>
    </row>
    <row r="12" s="1" customFormat="1" ht="25" customHeight="1" spans="1:3">
      <c r="A12" s="21" t="s">
        <v>1444</v>
      </c>
      <c r="B12" s="17">
        <v>2716</v>
      </c>
      <c r="C12" s="7"/>
    </row>
    <row r="13" s="1" customFormat="1" ht="25" customHeight="1" spans="1:3">
      <c r="A13" s="21" t="s">
        <v>1445</v>
      </c>
      <c r="B13" s="22"/>
      <c r="C13" s="7"/>
    </row>
    <row r="14" s="1" customFormat="1" ht="25" customHeight="1" spans="1:3">
      <c r="A14" s="21" t="s">
        <v>1446</v>
      </c>
      <c r="B14" s="22"/>
      <c r="C14" s="7"/>
    </row>
    <row r="15" s="1" customFormat="1" ht="25" customHeight="1" spans="1:3">
      <c r="A15" s="21" t="s">
        <v>1447</v>
      </c>
      <c r="B15" s="17">
        <v>2716</v>
      </c>
      <c r="C15" s="7"/>
    </row>
    <row r="16" s="1" customFormat="1" ht="25" customHeight="1" spans="1:3">
      <c r="A16" s="21" t="s">
        <v>1448</v>
      </c>
      <c r="B16" s="22"/>
      <c r="C16" s="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65" fitToHeight="0" orientation="landscape" useFirstPageNumber="1" horizontalDpi="600"/>
  <headerFooter>
    <oddFooter>&amp;C第 &amp;P 页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workbookViewId="0">
      <selection activeCell="B7" sqref="B7"/>
    </sheetView>
  </sheetViews>
  <sheetFormatPr defaultColWidth="9" defaultRowHeight="14.25" outlineLevelRow="6"/>
  <cols>
    <col min="1" max="1" width="44.875" style="1" customWidth="1"/>
    <col min="2" max="2" width="59.1166666666667" style="1" customWidth="1"/>
    <col min="3" max="3" width="11.5" style="1" customWidth="1"/>
    <col min="4" max="4" width="9.75" style="1" customWidth="1"/>
    <col min="5" max="6" width="9" style="1"/>
    <col min="7" max="7" width="12.375" style="1" customWidth="1"/>
    <col min="8" max="8" width="10.375" style="1" customWidth="1"/>
    <col min="9" max="9" width="9.625" style="1" customWidth="1"/>
    <col min="10" max="10" width="10.375" style="1"/>
    <col min="11" max="12" width="9" style="1"/>
    <col min="13" max="13" width="11.5" style="1" customWidth="1"/>
    <col min="14" max="16384" width="9" style="1"/>
  </cols>
  <sheetData>
    <row r="1" s="1" customFormat="1" spans="1:1">
      <c r="A1" s="1" t="s">
        <v>1449</v>
      </c>
    </row>
    <row r="2" s="1" customFormat="1" ht="20.25" spans="1:13">
      <c r="A2" s="3" t="s">
        <v>1450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spans="13:13">
      <c r="M3" s="1" t="s">
        <v>39</v>
      </c>
    </row>
    <row r="4" s="1" customFormat="1" ht="25" customHeight="1" spans="1:13">
      <c r="A4" s="5" t="s">
        <v>1451</v>
      </c>
      <c r="B4" s="5"/>
      <c r="C4" s="5"/>
      <c r="D4" s="5"/>
      <c r="E4" s="5"/>
      <c r="F4" s="5"/>
      <c r="G4" s="5"/>
      <c r="H4" s="5" t="s">
        <v>1452</v>
      </c>
      <c r="I4" s="5"/>
      <c r="J4" s="5"/>
      <c r="K4" s="5"/>
      <c r="L4" s="5"/>
      <c r="M4" s="5"/>
    </row>
    <row r="5" s="2" customFormat="1" ht="85.5" spans="1:13">
      <c r="A5" s="11" t="s">
        <v>1225</v>
      </c>
      <c r="B5" s="11" t="s">
        <v>1453</v>
      </c>
      <c r="C5" s="11" t="s">
        <v>1454</v>
      </c>
      <c r="D5" s="12" t="s">
        <v>1455</v>
      </c>
      <c r="E5" s="12" t="s">
        <v>1456</v>
      </c>
      <c r="F5" s="11" t="s">
        <v>1457</v>
      </c>
      <c r="G5" s="12" t="s">
        <v>1458</v>
      </c>
      <c r="H5" s="12" t="s">
        <v>1459</v>
      </c>
      <c r="I5" s="12" t="s">
        <v>1460</v>
      </c>
      <c r="J5" s="12" t="s">
        <v>1461</v>
      </c>
      <c r="K5" s="12" t="s">
        <v>1462</v>
      </c>
      <c r="L5" s="12" t="s">
        <v>1463</v>
      </c>
      <c r="M5" s="12" t="s">
        <v>1464</v>
      </c>
    </row>
    <row r="6" s="1" customFormat="1" ht="145" customHeight="1" spans="1:13">
      <c r="A6" s="13" t="s">
        <v>1465</v>
      </c>
      <c r="B6" s="14" t="s">
        <v>1466</v>
      </c>
      <c r="C6" s="15" t="s">
        <v>1467</v>
      </c>
      <c r="D6" s="16" t="s">
        <v>1468</v>
      </c>
      <c r="E6" s="13" t="s">
        <v>1469</v>
      </c>
      <c r="F6" s="13" t="s">
        <v>1470</v>
      </c>
      <c r="G6" s="16" t="s">
        <v>1471</v>
      </c>
      <c r="H6" s="17">
        <v>49269.82</v>
      </c>
      <c r="I6" s="17"/>
      <c r="J6" s="17">
        <f>2800+1600</f>
        <v>4400</v>
      </c>
      <c r="K6" s="13"/>
      <c r="L6" s="13"/>
      <c r="M6" s="13"/>
    </row>
    <row r="7" s="1" customFormat="1" ht="145" customHeight="1" spans="1:13">
      <c r="A7" s="18" t="s">
        <v>1472</v>
      </c>
      <c r="B7" s="15" t="s">
        <v>1473</v>
      </c>
      <c r="C7" s="15" t="s">
        <v>1474</v>
      </c>
      <c r="D7" s="19" t="s">
        <v>1475</v>
      </c>
      <c r="E7" s="18" t="s">
        <v>1469</v>
      </c>
      <c r="F7" s="18" t="s">
        <v>1476</v>
      </c>
      <c r="G7" s="19" t="s">
        <v>1477</v>
      </c>
      <c r="H7" s="20">
        <v>7351</v>
      </c>
      <c r="I7" s="20"/>
      <c r="J7" s="20">
        <v>2200</v>
      </c>
      <c r="K7" s="18"/>
      <c r="L7" s="18"/>
      <c r="M7" s="18"/>
    </row>
  </sheetData>
  <mergeCells count="3">
    <mergeCell ref="A2:M2"/>
    <mergeCell ref="A4:G4"/>
    <mergeCell ref="H4:M4"/>
  </mergeCells>
  <printOptions horizontalCentered="1"/>
  <pageMargins left="0.700694444444445" right="0.700694444444445" top="0.314583333333333" bottom="0.432638888888889" header="0.236111111111111" footer="0.298611111111111"/>
  <pageSetup paperSize="9" scale="62" firstPageNumber="66" fitToHeight="0" orientation="landscape" useFirstPageNumber="1" horizontalDpi="600"/>
  <headerFooter>
    <oddFooter>&amp;C第 &amp;P 页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G8" sqref="G8"/>
    </sheetView>
  </sheetViews>
  <sheetFormatPr defaultColWidth="9" defaultRowHeight="14.25" outlineLevelRow="7" outlineLevelCol="7"/>
  <cols>
    <col min="1" max="1" width="46.2916666666667" style="1" customWidth="1"/>
    <col min="2" max="2" width="17.375" style="1" customWidth="1"/>
    <col min="3" max="3" width="10.375" style="1" customWidth="1"/>
    <col min="4" max="4" width="11.25" style="1" customWidth="1"/>
    <col min="5" max="5" width="11.375" style="1" customWidth="1"/>
    <col min="6" max="6" width="19.375" style="1" customWidth="1"/>
    <col min="7" max="7" width="12" style="1" customWidth="1"/>
    <col min="8" max="8" width="7.375" style="1" customWidth="1"/>
    <col min="9" max="16379" width="9" style="1"/>
  </cols>
  <sheetData>
    <row r="1" s="1" customFormat="1" spans="1:1">
      <c r="A1" s="1" t="s">
        <v>1478</v>
      </c>
    </row>
    <row r="2" s="1" customFormat="1" ht="32" customHeight="1" spans="1:8">
      <c r="A2" s="3" t="s">
        <v>1479</v>
      </c>
      <c r="B2" s="3"/>
      <c r="C2" s="3"/>
      <c r="D2" s="3"/>
      <c r="E2" s="3"/>
      <c r="F2" s="3"/>
      <c r="G2" s="3"/>
      <c r="H2" s="3"/>
    </row>
    <row r="3" s="1" customFormat="1" spans="7:8">
      <c r="G3" s="4" t="s">
        <v>39</v>
      </c>
      <c r="H3" s="4"/>
    </row>
    <row r="4" s="2" customFormat="1" ht="42.75" spans="1:8">
      <c r="A4" s="5" t="s">
        <v>1225</v>
      </c>
      <c r="B4" s="6" t="s">
        <v>1480</v>
      </c>
      <c r="C4" s="6" t="s">
        <v>1481</v>
      </c>
      <c r="D4" s="5" t="s">
        <v>1482</v>
      </c>
      <c r="E4" s="6" t="s">
        <v>1483</v>
      </c>
      <c r="F4" s="6" t="s">
        <v>1484</v>
      </c>
      <c r="G4" s="6" t="s">
        <v>1485</v>
      </c>
      <c r="H4" s="6" t="s">
        <v>42</v>
      </c>
    </row>
    <row r="5" s="1" customFormat="1" ht="80" customHeight="1" spans="1:8">
      <c r="A5" s="7" t="s">
        <v>1465</v>
      </c>
      <c r="B5" s="9" t="s">
        <v>1486</v>
      </c>
      <c r="C5" s="10">
        <v>2800</v>
      </c>
      <c r="D5" s="10" t="s">
        <v>1487</v>
      </c>
      <c r="E5" s="9">
        <v>1.88</v>
      </c>
      <c r="F5" s="10">
        <v>2800</v>
      </c>
      <c r="G5" s="10">
        <v>5</v>
      </c>
      <c r="H5" s="10"/>
    </row>
    <row r="6" s="1" customFormat="1" ht="80" customHeight="1" spans="1:8">
      <c r="A6" s="7" t="s">
        <v>1465</v>
      </c>
      <c r="B6" s="9" t="s">
        <v>1486</v>
      </c>
      <c r="C6" s="10">
        <v>1600</v>
      </c>
      <c r="D6" s="10" t="s">
        <v>1487</v>
      </c>
      <c r="E6" s="9">
        <v>2.15</v>
      </c>
      <c r="F6" s="10">
        <v>1600</v>
      </c>
      <c r="G6" s="10">
        <v>34.4</v>
      </c>
      <c r="H6" s="10"/>
    </row>
    <row r="7" s="1" customFormat="1" ht="80" customHeight="1" spans="1:8">
      <c r="A7" s="7" t="s">
        <v>1472</v>
      </c>
      <c r="B7" s="9" t="s">
        <v>1475</v>
      </c>
      <c r="C7" s="10">
        <v>1800</v>
      </c>
      <c r="D7" s="10" t="s">
        <v>1488</v>
      </c>
      <c r="E7" s="9">
        <v>2</v>
      </c>
      <c r="F7" s="10">
        <v>1800</v>
      </c>
      <c r="G7" s="10">
        <v>36</v>
      </c>
      <c r="H7" s="10"/>
    </row>
    <row r="8" s="1" customFormat="1" ht="80" customHeight="1" spans="1:8">
      <c r="A8" s="7" t="s">
        <v>1472</v>
      </c>
      <c r="B8" s="9" t="s">
        <v>1475</v>
      </c>
      <c r="C8" s="10">
        <v>400</v>
      </c>
      <c r="D8" s="10" t="s">
        <v>1488</v>
      </c>
      <c r="E8" s="9">
        <v>2.36</v>
      </c>
      <c r="F8" s="10">
        <v>400</v>
      </c>
      <c r="G8" s="10">
        <v>9.44</v>
      </c>
      <c r="H8" s="10"/>
    </row>
  </sheetData>
  <mergeCells count="2">
    <mergeCell ref="A2:H2"/>
    <mergeCell ref="G3:H3"/>
  </mergeCells>
  <printOptions horizontalCentered="1"/>
  <pageMargins left="0.700694444444445" right="0.700694444444445" top="0.314583333333333" bottom="0.432638888888889" header="0.236111111111111" footer="0.298611111111111"/>
  <pageSetup paperSize="9" scale="99" firstPageNumber="67" fitToHeight="0" orientation="landscape" useFirstPageNumber="1" horizontalDpi="600"/>
  <headerFooter>
    <oddFooter>&amp;C第 &amp;P 页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G8" sqref="A5:G8"/>
    </sheetView>
  </sheetViews>
  <sheetFormatPr defaultColWidth="9" defaultRowHeight="14.25" outlineLevelCol="2"/>
  <cols>
    <col min="1" max="1" width="75.875" style="1" customWidth="1"/>
    <col min="2" max="2" width="33.875" style="1" customWidth="1"/>
    <col min="3" max="3" width="20.125" style="1" customWidth="1"/>
    <col min="4" max="16374" width="9" style="1"/>
  </cols>
  <sheetData>
    <row r="1" s="1" customFormat="1" spans="1:1">
      <c r="A1" s="1" t="s">
        <v>1489</v>
      </c>
    </row>
    <row r="2" s="1" customFormat="1" ht="39" customHeight="1" spans="1:3">
      <c r="A2" s="3" t="s">
        <v>1490</v>
      </c>
      <c r="B2" s="3"/>
      <c r="C2" s="3"/>
    </row>
    <row r="3" s="1" customFormat="1" spans="3:3">
      <c r="C3" s="4" t="s">
        <v>39</v>
      </c>
    </row>
    <row r="4" s="2" customFormat="1" ht="39" customHeight="1" spans="1:3">
      <c r="A4" s="5" t="s">
        <v>1335</v>
      </c>
      <c r="B4" s="6" t="s">
        <v>1491</v>
      </c>
      <c r="C4" s="6" t="s">
        <v>42</v>
      </c>
    </row>
    <row r="5" s="1" customFormat="1" ht="35" customHeight="1" spans="1:3">
      <c r="A5" s="7" t="s">
        <v>1492</v>
      </c>
      <c r="B5" s="8">
        <f>B6+B7</f>
        <v>194435</v>
      </c>
      <c r="C5" s="7"/>
    </row>
    <row r="6" s="1" customFormat="1" ht="35" customHeight="1" spans="1:3">
      <c r="A6" s="7" t="s">
        <v>1493</v>
      </c>
      <c r="B6" s="8">
        <v>100892</v>
      </c>
      <c r="C6" s="7"/>
    </row>
    <row r="7" s="1" customFormat="1" ht="35" customHeight="1" spans="1:3">
      <c r="A7" s="7" t="s">
        <v>1494</v>
      </c>
      <c r="B7" s="8">
        <v>93543</v>
      </c>
      <c r="C7" s="7"/>
    </row>
    <row r="8" s="1" customFormat="1" ht="35" customHeight="1" spans="1:3">
      <c r="A8" s="7" t="s">
        <v>1495</v>
      </c>
      <c r="B8" s="8"/>
      <c r="C8" s="7"/>
    </row>
    <row r="9" s="1" customFormat="1" ht="35" customHeight="1" spans="1:3">
      <c r="A9" s="7" t="s">
        <v>1493</v>
      </c>
      <c r="B9" s="8"/>
      <c r="C9" s="7"/>
    </row>
    <row r="10" s="1" customFormat="1" ht="35" customHeight="1" spans="1:3">
      <c r="A10" s="8" t="s">
        <v>1494</v>
      </c>
      <c r="B10" s="8"/>
      <c r="C10" s="7"/>
    </row>
  </sheetData>
  <mergeCells count="1">
    <mergeCell ref="A2:C2"/>
  </mergeCells>
  <printOptions horizontalCentered="1"/>
  <pageMargins left="0.700694444444445" right="0.700694444444445" top="0.314583333333333" bottom="0.432638888888889" header="0.236111111111111" footer="0.298611111111111"/>
  <pageSetup paperSize="9" firstPageNumber="68" fitToHeight="0" orientation="landscape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封面</vt:lpstr>
      <vt:lpstr>目录</vt:lpstr>
      <vt:lpstr>表一、吉县2026年一般公共预算收入总表</vt:lpstr>
      <vt:lpstr>表二、吉县2026年一般公共预算收入</vt:lpstr>
      <vt:lpstr>表三、吉县2026年一般公共预算支出总表</vt:lpstr>
      <vt:lpstr>表四、吉县2026年一般公共预算支出</vt:lpstr>
      <vt:lpstr>表四之一、吉县2026年一般公共预算支出</vt:lpstr>
      <vt:lpstr>表五、吉县2026年一般公共预算支出明细表</vt:lpstr>
      <vt:lpstr>表六、吉县2026年一般公共预算支出分经济科目表</vt:lpstr>
      <vt:lpstr>表七、吉县2026年一般公共预算基本支出分经济科目</vt:lpstr>
      <vt:lpstr>表八、吉县2026年一般公共预算专项转移支付分项目表</vt:lpstr>
      <vt:lpstr>表九、吉县2026年政府性基金预算收入</vt:lpstr>
      <vt:lpstr>表十、吉县2026年政府性基金预算支出</vt:lpstr>
      <vt:lpstr>表十一、吉县2026年政府性基金预算支出明细表</vt:lpstr>
      <vt:lpstr>表十二、吉县2026年政府性基金预算支出分经济科目表</vt:lpstr>
      <vt:lpstr>表十三、吉县2026年政府性基金专项转移支付分项目表</vt:lpstr>
      <vt:lpstr>表十四、吉县2026年国有资本经营预算收入</vt:lpstr>
      <vt:lpstr>表十五、吉县2026年国有资本经营预算支出</vt:lpstr>
      <vt:lpstr>表十六、吉县2026年国有资本经营预算支出分经济科目表</vt:lpstr>
      <vt:lpstr>表十七、吉县2026年国有资本经营预算专项转移支付分项目表</vt:lpstr>
      <vt:lpstr>表十八、吉县2025年社会保险基金预算收入</vt:lpstr>
      <vt:lpstr>表十九、吉县2025年社会保险基金预算支出</vt:lpstr>
      <vt:lpstr>表二十、吉县2025年政府债务执行情况表</vt:lpstr>
      <vt:lpstr>表二十一、吉县2025年政府专项债务执行情况表</vt:lpstr>
      <vt:lpstr>表二十二、吉县2025年新增地方政府专项债券重大项目明细表</vt:lpstr>
      <vt:lpstr>表二十三、吉县2025年新增专项债券项目明细情况表</vt:lpstr>
      <vt:lpstr>表二十四、吉县2026年地方政府债务限额提前下达情况表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圣歌</cp:lastModifiedBy>
  <dcterms:created xsi:type="dcterms:W3CDTF">2023-03-23T07:45:00Z</dcterms:created>
  <dcterms:modified xsi:type="dcterms:W3CDTF">2026-01-16T01:25:56Z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B990099EBB3746B9ACA41D2422CE8334</vt:lpwstr>
  </property>
  <property fmtid="{D5CDD505-2E9C-101B-9397-08002B2CF9AE}" pid="4" name="KSOReadingLayout">
    <vt:bool>true</vt:bool>
  </property>
</Properties>
</file>