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83" firstSheet="6" activeTab="6"/>
  </bookViews>
  <sheets>
    <sheet name="封面" sheetId="31" r:id="rId1"/>
    <sheet name="目录" sheetId="30" r:id="rId2"/>
    <sheet name="表一、吉县2025年一般公共预算收入总表" sheetId="1" r:id="rId3"/>
    <sheet name="表二、吉县2025年一般公共预算收入" sheetId="2" r:id="rId4"/>
    <sheet name="表三、吉县2025年一般公共预算支出总表" sheetId="3" r:id="rId5"/>
    <sheet name="表四、吉县2025年一般公共预算支出" sheetId="6" r:id="rId6"/>
    <sheet name="表四之一、吉县2025年一般公共预算支出" sheetId="29" r:id="rId7"/>
    <sheet name="表五、吉县2025年一般公共预算支出明细表" sheetId="26" r:id="rId8"/>
    <sheet name="表六、吉县2025年一般公共预算支出分经济科目表" sheetId="8" r:id="rId9"/>
    <sheet name="表七、吉县2025年一般公共预算基本支出分经济科目" sheetId="9" r:id="rId10"/>
    <sheet name="表八、吉县2025年一般公共预算专项转移支付分项目表" sheetId="11" r:id="rId11"/>
    <sheet name="表九、吉县2025年政府性基金预算收入" sheetId="10" r:id="rId12"/>
    <sheet name="表十、吉县2025年政府性基金预算支出" sheetId="12" r:id="rId13"/>
    <sheet name="表十一、吉县2025年政府性基金预算支出明细表" sheetId="13" r:id="rId14"/>
    <sheet name="表十二、吉县2025年政府性基金预算支出分经济科目表" sheetId="14" r:id="rId15"/>
    <sheet name="表十三、吉县2025年政府性基金专项转移支付分项目表" sheetId="15" r:id="rId16"/>
    <sheet name="表十四、吉县2025年国有资本经营预算收入" sheetId="16" r:id="rId17"/>
    <sheet name="表十五、吉县2025年国有资本经营预算支出" sheetId="17" r:id="rId18"/>
    <sheet name="表十六、吉县2025年国有资本经营预算支出分经济科目表" sheetId="18" r:id="rId19"/>
    <sheet name="表十七、吉县2025年国有资本经营预算专项转移支付分项目表" sheetId="19" r:id="rId20"/>
    <sheet name="表十八、吉县2025年社会保险基金预算收入" sheetId="24" r:id="rId21"/>
    <sheet name="表十九、吉县2025年社会保险基金预算支出" sheetId="25" r:id="rId22"/>
    <sheet name="表二十、吉县2024年政府债务执行情况表" sheetId="20" r:id="rId23"/>
    <sheet name="表二十一、吉县2024年政府专项债务执行情况表" sheetId="21" r:id="rId24"/>
    <sheet name="表二十二、吉县2024年新增地方政府专项债券重大项目明细表" sheetId="23" r:id="rId25"/>
    <sheet name="表二十三、吉县2024年新增专项债券项目明细情况表" sheetId="27" r:id="rId26"/>
    <sheet name="表二十四、吉县2025年地方政府债务限额提前下达情况表" sheetId="28" r:id="rId27"/>
  </sheets>
  <definedNames>
    <definedName name="_xlnm._FilterDatabase" localSheetId="2" hidden="1">表一、吉县2025年一般公共预算收入总表!$A$2:$C$45</definedName>
    <definedName name="_xlnm._FilterDatabase" localSheetId="4" hidden="1">表三、吉县2025年一般公共预算支出总表!$5:$29</definedName>
    <definedName name="_xlnm._FilterDatabase" localSheetId="5" hidden="1">表四、吉县2025年一般公共预算支出!$A$5:$I$32</definedName>
    <definedName name="_xlnm._FilterDatabase" localSheetId="11" hidden="1">表九、吉县2025年政府性基金预算收入!$A$4:$XEF$18</definedName>
    <definedName name="_xlnm._FilterDatabase" localSheetId="13" hidden="1">表十一、吉县2025年政府性基金预算支出明细表!$4:$44</definedName>
    <definedName name="_xlnm.Print_Area" localSheetId="7">表五、吉县2025年一般公共预算支出明细表!$A$1:$E$1300</definedName>
    <definedName name="_xlnm._FilterDatabase" localSheetId="7" hidden="1">表五、吉县2025年一般公共预算支出明细表!$A$1:$E$1332</definedName>
    <definedName name="_xlnm.Print_Titles" localSheetId="20">表十八、吉县2025年社会保险基金预算收入!$3:$4</definedName>
    <definedName name="_xlnm._FilterDatabase" localSheetId="6" hidden="1">表四之一、吉县2025年一般公共预算支出!$A$4:$E$31</definedName>
    <definedName name="_xlnm.Print_Titles" localSheetId="7">表五、吉县2025年一般公共预算支出明细表!$4:$4</definedName>
    <definedName name="_xlnm.Print_Area" localSheetId="1">目录!$A$1:$I$26</definedName>
  </definedNames>
  <calcPr calcId="144525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rFont val="Arial"/>
            <charset val="134"/>
          </rPr>
          <t>（取表二附表）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rFont val="Arial"/>
            <charset val="134"/>
          </rPr>
          <t>（取表二附表）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rFont val="Arial"/>
            <charset val="134"/>
          </rPr>
          <t>（取表九附表）</t>
        </r>
      </text>
    </comment>
  </commentList>
</comments>
</file>

<file path=xl/sharedStrings.xml><?xml version="1.0" encoding="utf-8"?>
<sst xmlns="http://schemas.openxmlformats.org/spreadsheetml/2006/main" count="2046" uniqueCount="1467">
  <si>
    <t xml:space="preserve">   </t>
  </si>
  <si>
    <t xml:space="preserve">     </t>
  </si>
  <si>
    <t>吉县2025年政府预算公开表</t>
  </si>
  <si>
    <t>吉县财政局编制</t>
  </si>
  <si>
    <t>二○二五年三月</t>
  </si>
  <si>
    <t>目录</t>
  </si>
  <si>
    <t>表一、吉县2025年一般公共预算收入总表</t>
  </si>
  <si>
    <t>第</t>
  </si>
  <si>
    <t>页</t>
  </si>
  <si>
    <t>表二、吉县2025年一般公共预算收入</t>
  </si>
  <si>
    <t>表三、吉县2025年一般公共预算支出总表</t>
  </si>
  <si>
    <t>表四、吉县2025年一般公共预算支出</t>
  </si>
  <si>
    <t>表四之一、吉县2025年一般公共预算支出</t>
  </si>
  <si>
    <t>表五、吉县2025年一般公共预算支出明细表</t>
  </si>
  <si>
    <t>6-44</t>
  </si>
  <si>
    <t>表六、吉县2025年一般公共预算支出分经济科目表</t>
  </si>
  <si>
    <t>表七、吉县2025年一般公共预算基本支出分经济科目</t>
  </si>
  <si>
    <t>表八、吉县2025年一般公共预算专项转移支付分项目表</t>
  </si>
  <si>
    <t>表九、吉县2025年政府性基金预算收入</t>
  </si>
  <si>
    <t>表十、吉县2025年政府性基金预算支出</t>
  </si>
  <si>
    <t>表十一、吉县2025年政府性基金预算支出明细表</t>
  </si>
  <si>
    <t>50-51</t>
  </si>
  <si>
    <t>表十二、吉县2025年政府性基金预算支出分经济科目表</t>
  </si>
  <si>
    <t>表十三、吉县2025年政府性基金专项转移支付分项目表</t>
  </si>
  <si>
    <t>表十四、吉县2025年国有资本经营预算收入</t>
  </si>
  <si>
    <t>表十五、吉县2025年国有资本经营预算支出</t>
  </si>
  <si>
    <t>表十六、吉县2025年国有资本经营预算支出分经济科目表</t>
  </si>
  <si>
    <t>表十七、吉县2025年国有资本经营预算专项转移支付分项目表</t>
  </si>
  <si>
    <t>表十八、吉县2025年社会保险基金预算收入</t>
  </si>
  <si>
    <t>58-59</t>
  </si>
  <si>
    <t>表十九、吉县2025年社会保险基金预算支出</t>
  </si>
  <si>
    <t>60-61</t>
  </si>
  <si>
    <t>表二十、吉县2024年政府债务执行情况表</t>
  </si>
  <si>
    <t>表二十一、吉县2024年政府专项债务执行情况表</t>
  </si>
  <si>
    <t>表二十二、吉县2024年新增地方政府专项债券重大项目明细表</t>
  </si>
  <si>
    <t>表二十三、吉县2024年新增专项债券项目明细情况表</t>
  </si>
  <si>
    <t>表二十四、吉县2025年地方政府债务限额提前下达情况表</t>
  </si>
  <si>
    <t>表一</t>
  </si>
  <si>
    <t>吉县2025年一般公共预算收入总表</t>
  </si>
  <si>
    <t>单位：万元</t>
  </si>
  <si>
    <t>收入</t>
  </si>
  <si>
    <t>2025年预算数</t>
  </si>
  <si>
    <t>备注</t>
  </si>
  <si>
    <t>一般公共预算总收入</t>
  </si>
  <si>
    <t>一、一般公共预算收入</t>
  </si>
  <si>
    <t>二、地方政府一般债务收入</t>
  </si>
  <si>
    <t>三、转移性收入</t>
  </si>
  <si>
    <t xml:space="preserve">    1、返还性收入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</si>
  <si>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</si>
  <si>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</si>
  <si>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</si>
  <si>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增值税“五五分享”税收返还收入</t>
  </si>
  <si>
    <t xml:space="preserve">    2、一般性转移支付收入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</si>
  <si>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</si>
  <si>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</si>
  <si>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</si>
  <si>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</si>
  <si>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</si>
  <si>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</si>
  <si>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</si>
  <si>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巩固脱贫攻坚成果衔接乡村振兴转移支付收入</t>
  </si>
  <si>
    <t xml:space="preserve">      公共安全共同财政事权转移支付收入</t>
  </si>
  <si>
    <t xml:space="preserve">      教育共同财政事权转移支付收入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</si>
  <si>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</si>
  <si>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</si>
  <si>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卫生健康共同财政事权转移支付收入</t>
  </si>
  <si>
    <t xml:space="preserve">      节能环保共同财政事权转移支付收入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</si>
  <si>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</si>
  <si>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</si>
  <si>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其他一般性转移支付收入</t>
  </si>
  <si>
    <t xml:space="preserve">    3、专项转移支付收入</t>
  </si>
  <si>
    <t xml:space="preserve">      一般公共服务</t>
  </si>
  <si>
    <t xml:space="preserve">      公共安全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</si>
  <si>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</si>
  <si>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</si>
  <si>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</si>
  <si>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</si>
  <si>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农林水</t>
  </si>
  <si>
    <t xml:space="preserve">      交通运输</t>
  </si>
  <si>
    <t xml:space="preserve">      资源勘探工业信息等</t>
  </si>
  <si>
    <t xml:space="preserve">      商业服务业</t>
  </si>
  <si>
    <t xml:space="preserve">      灾害防治及应急管理</t>
  </si>
  <si>
    <t xml:space="preserve">    4、上年结转收入</t>
  </si>
  <si>
    <t>四、 动用预算稳定调节基金</t>
  </si>
  <si>
    <t>表二</t>
  </si>
  <si>
    <t>吉县2025年一般公共预算收入</t>
  </si>
  <si>
    <t>收入项目</t>
  </si>
  <si>
    <t>2024年完成数</t>
  </si>
  <si>
    <t>为2024年完成数的%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</si>
  <si>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</si>
  <si>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</si>
  <si>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</si>
  <si>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</si>
  <si>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</si>
  <si>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</si>
  <si>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</si>
  <si>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</si>
  <si>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</si>
  <si>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</si>
  <si>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</si>
  <si>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</si>
  <si>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</si>
  <si>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</si>
  <si>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</si>
  <si>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</si>
  <si>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</si>
  <si>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</si>
  <si>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</si>
  <si>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国有资源（资产）有偿使用收入</t>
  </si>
  <si>
    <t xml:space="preserve">    政府住房基金收入</t>
  </si>
  <si>
    <t xml:space="preserve">    其他收入</t>
  </si>
  <si>
    <t>一般公共预算收入合计</t>
  </si>
  <si>
    <t>表三</t>
  </si>
  <si>
    <t>吉县2025年一般公共预算支出总表</t>
  </si>
  <si>
    <t>支出项目</t>
  </si>
  <si>
    <t>一般公共预算总支出</t>
  </si>
  <si>
    <t>一、县本级一般公共预算支出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</si>
  <si>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</si>
  <si>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</si>
  <si>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</si>
  <si>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</si>
  <si>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</si>
  <si>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</si>
  <si>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</si>
  <si>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</si>
  <si>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</si>
  <si>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</si>
  <si>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</si>
  <si>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</si>
  <si>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</si>
  <si>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</si>
  <si>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</si>
  <si>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</si>
  <si>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</si>
  <si>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</si>
  <si>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</si>
  <si>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</si>
  <si>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</si>
  <si>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</si>
  <si>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</si>
  <si>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二、转移性支出</t>
  </si>
  <si>
    <t>上解支出</t>
  </si>
  <si>
    <t>三、债务还本支出</t>
  </si>
  <si>
    <t>地方政府债务还本支出</t>
  </si>
  <si>
    <t>表四</t>
  </si>
  <si>
    <t>吉县2025年一般公共预算支出</t>
  </si>
  <si>
    <t>2024年预算数</t>
  </si>
  <si>
    <t>2025年预算数同口径为2024年预算数%</t>
  </si>
  <si>
    <t>合计</t>
  </si>
  <si>
    <t>其中：当年地方财力安排数</t>
  </si>
  <si>
    <t>上年结转安排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</si>
  <si>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</si>
  <si>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</si>
  <si>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</si>
  <si>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</si>
  <si>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</si>
  <si>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</si>
  <si>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</si>
  <si>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</si>
  <si>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</si>
  <si>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</si>
  <si>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</si>
  <si>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</si>
  <si>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</si>
  <si>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</si>
  <si>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</si>
  <si>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</si>
  <si>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</si>
  <si>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</si>
  <si>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</si>
  <si>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</si>
  <si>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</si>
  <si>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</si>
  <si>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二十三、债务付息支出</t>
  </si>
  <si>
    <t>二十四、债务发行费用支出</t>
  </si>
  <si>
    <t>二十五、其他支出</t>
  </si>
  <si>
    <t>一般公共预算支出合计</t>
  </si>
  <si>
    <t>表四之一</t>
  </si>
  <si>
    <t>预算数</t>
  </si>
  <si>
    <t>13类民生支出合计</t>
  </si>
  <si>
    <t>表五</t>
  </si>
  <si>
    <t>吉县2025年一般公共预算支出明细表</t>
  </si>
  <si>
    <t>动用上年结余安排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</si>
  <si>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</si>
  <si>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</si>
  <si>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</si>
  <si>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</si>
  <si>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</si>
  <si>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</si>
  <si>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</si>
  <si>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</si>
  <si>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</si>
  <si>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</si>
  <si>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</si>
  <si>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</si>
  <si>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</si>
  <si>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</si>
  <si>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</si>
  <si>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</si>
  <si>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</si>
  <si>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</si>
  <si>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</si>
  <si>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</si>
  <si>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</si>
  <si>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</si>
  <si>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</si>
  <si>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</si>
  <si>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</si>
  <si>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</si>
  <si>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</si>
  <si>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</si>
  <si>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</si>
  <si>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</si>
  <si>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</si>
  <si>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</si>
  <si>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</si>
  <si>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</si>
  <si>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</si>
  <si>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</si>
  <si>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</si>
  <si>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</si>
  <si>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</si>
  <si>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</si>
  <si>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</si>
  <si>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</si>
  <si>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</si>
  <si>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</si>
  <si>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</si>
  <si>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</si>
  <si>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</si>
  <si>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</si>
  <si>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</si>
  <si>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</si>
  <si>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</si>
  <si>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</si>
  <si>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</si>
  <si>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</si>
  <si>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</si>
  <si>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</si>
  <si>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</si>
  <si>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</si>
  <si>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</si>
  <si>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</si>
  <si>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</si>
  <si>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</si>
  <si>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</si>
  <si>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</si>
  <si>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</si>
  <si>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</si>
  <si>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</si>
  <si>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</si>
  <si>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</si>
  <si>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</si>
  <si>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</si>
  <si>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</si>
  <si>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</si>
  <si>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</si>
  <si>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</si>
  <si>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</si>
  <si>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</si>
  <si>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</si>
  <si>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</si>
  <si>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</si>
  <si>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</si>
  <si>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</si>
  <si>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</si>
  <si>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</si>
  <si>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</si>
  <si>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</si>
  <si>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</si>
  <si>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</si>
  <si>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</si>
  <si>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</si>
  <si>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</si>
  <si>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</si>
  <si>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</si>
  <si>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</si>
  <si>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</si>
  <si>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</si>
  <si>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</si>
  <si>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</si>
  <si>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</si>
  <si>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</si>
  <si>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</si>
  <si>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</si>
  <si>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</si>
  <si>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</si>
  <si>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</si>
  <si>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</si>
  <si>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</si>
  <si>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</si>
  <si>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</si>
  <si>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</si>
  <si>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</si>
  <si>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</si>
  <si>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</si>
  <si>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</si>
  <si>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</si>
  <si>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</si>
  <si>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</si>
  <si>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</si>
  <si>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</si>
  <si>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</si>
  <si>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</si>
  <si>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</si>
  <si>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</si>
  <si>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</si>
  <si>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</si>
  <si>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</si>
  <si>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</si>
  <si>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信访业务</t>
  </si>
  <si>
    <t xml:space="preserve">      其他信访事务支出</t>
  </si>
  <si>
    <t xml:space="preserve">    其他一般公共服务支出</t>
  </si>
  <si>
    <t xml:space="preserve">      国家赔偿费用支出</t>
  </si>
  <si>
    <t xml:space="preserve">      其他一般公共服务支出</t>
  </si>
  <si>
    <t>外交支出</t>
  </si>
  <si>
    <t xml:space="preserve">    外交管理事物</t>
  </si>
  <si>
    <t xml:space="preserve">    驻外机构</t>
  </si>
  <si>
    <t xml:space="preserve">    对外援助</t>
  </si>
  <si>
    <t xml:space="preserve">    国际组织</t>
  </si>
  <si>
    <t xml:space="preserve">    对外合作与交流</t>
  </si>
  <si>
    <t xml:space="preserve">      在华国际会议</t>
  </si>
  <si>
    <t xml:space="preserve">      国际交流活动</t>
  </si>
  <si>
    <t xml:space="preserve">      对外合作活动</t>
  </si>
  <si>
    <t xml:space="preserve">      其他对外合作与交流支出</t>
  </si>
  <si>
    <t xml:space="preserve">    对外宣传</t>
  </si>
  <si>
    <t xml:space="preserve">    外界勘界联检</t>
  </si>
  <si>
    <t xml:space="preserve">    国际发展合作</t>
  </si>
  <si>
    <t xml:space="preserve">      对外宣传</t>
  </si>
  <si>
    <t xml:space="preserve">    其他外交支出</t>
  </si>
  <si>
    <t xml:space="preserve">      其他外交支出</t>
  </si>
  <si>
    <t xml:space="preserve">    军费</t>
  </si>
  <si>
    <t xml:space="preserve">      现役部队</t>
  </si>
  <si>
    <t xml:space="preserve">      预备役部队</t>
  </si>
  <si>
    <t xml:space="preserve">      其他军费支出</t>
  </si>
  <si>
    <t xml:space="preserve">    国防科研事业</t>
  </si>
  <si>
    <t xml:space="preserve">      国防科研事业</t>
  </si>
  <si>
    <t xml:space="preserve">    专项工程</t>
  </si>
  <si>
    <t xml:space="preserve">      专项工程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</si>
  <si>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</si>
  <si>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</si>
  <si>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</si>
  <si>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</si>
  <si>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</si>
  <si>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</si>
  <si>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</si>
  <si>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</si>
  <si>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</si>
  <si>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 xml:space="preserve">      其他国防支出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</si>
  <si>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</si>
  <si>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</si>
  <si>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</si>
  <si>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</si>
  <si>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</si>
  <si>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</si>
  <si>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</si>
  <si>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</si>
  <si>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</si>
  <si>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</si>
  <si>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</si>
  <si>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</si>
  <si>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</si>
  <si>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</si>
  <si>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检察监督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</si>
  <si>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</si>
  <si>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</si>
  <si>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</si>
  <si>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</si>
  <si>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</si>
  <si>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</si>
  <si>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</si>
  <si>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</si>
  <si>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</si>
  <si>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</si>
  <si>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</si>
  <si>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</si>
  <si>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</si>
  <si>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法治建设</t>
  </si>
  <si>
    <t xml:space="preserve">      其他司法支出</t>
  </si>
  <si>
    <t xml:space="preserve">    监狱</t>
  </si>
  <si>
    <t xml:space="preserve">      罪犯生活及医疗卫生</t>
  </si>
  <si>
    <t xml:space="preserve">      监狱业务及罪犯改造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</si>
  <si>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</si>
  <si>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</si>
  <si>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</si>
  <si>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</si>
  <si>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</si>
  <si>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</si>
  <si>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</si>
  <si>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</si>
  <si>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</si>
  <si>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</si>
  <si>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</si>
  <si>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</si>
  <si>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</si>
  <si>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</si>
  <si>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</si>
  <si>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</si>
  <si>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</si>
  <si>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</si>
  <si>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</si>
  <si>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</si>
  <si>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</si>
  <si>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</si>
  <si>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</si>
  <si>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</si>
  <si>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</si>
  <si>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</si>
  <si>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</si>
  <si>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</si>
  <si>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</si>
  <si>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</si>
  <si>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</si>
  <si>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</si>
  <si>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</si>
  <si>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</si>
  <si>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</si>
  <si>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</si>
  <si>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</si>
  <si>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</si>
  <si>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</si>
  <si>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</si>
  <si>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</si>
  <si>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</si>
  <si>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</si>
  <si>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</si>
  <si>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</si>
  <si>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</si>
  <si>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</si>
  <si>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</si>
  <si>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</si>
  <si>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</si>
  <si>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</si>
  <si>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</si>
  <si>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</si>
  <si>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</si>
  <si>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</si>
  <si>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</si>
  <si>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</si>
  <si>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</si>
  <si>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</si>
  <si>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</si>
  <si>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</si>
  <si>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</si>
  <si>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</si>
  <si>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</si>
  <si>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</si>
  <si>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</si>
  <si>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</si>
  <si>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</si>
  <si>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</si>
  <si>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</si>
  <si>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</si>
  <si>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</si>
  <si>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</si>
  <si>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</si>
  <si>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</si>
  <si>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</si>
  <si>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</si>
  <si>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</si>
  <si>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</si>
  <si>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</si>
  <si>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</si>
  <si>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</si>
  <si>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</si>
  <si>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</si>
  <si>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</si>
  <si>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</si>
  <si>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</si>
  <si>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</si>
  <si>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</si>
  <si>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</si>
  <si>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</si>
  <si>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</si>
  <si>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</si>
  <si>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</si>
  <si>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</si>
  <si>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</si>
  <si>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</si>
  <si>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</si>
  <si>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</si>
  <si>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</si>
  <si>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</si>
  <si>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</si>
  <si>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</si>
  <si>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</si>
  <si>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</si>
  <si>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</si>
  <si>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</si>
  <si>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</si>
  <si>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</si>
  <si>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</si>
  <si>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</si>
  <si>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</si>
  <si>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</si>
  <si>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</si>
  <si>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</si>
  <si>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</si>
  <si>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</si>
  <si>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</si>
  <si>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</si>
  <si>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</si>
  <si>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</si>
  <si>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</si>
  <si>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</si>
  <si>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</si>
  <si>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</si>
  <si>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</si>
  <si>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</si>
  <si>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</si>
  <si>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</si>
  <si>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</si>
  <si>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</si>
  <si>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</si>
  <si>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</si>
  <si>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</si>
  <si>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</si>
  <si>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</si>
  <si>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</si>
  <si>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</si>
  <si>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</si>
  <si>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</si>
  <si>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</si>
  <si>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</si>
  <si>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</si>
  <si>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</si>
  <si>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</si>
  <si>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</si>
  <si>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</si>
  <si>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</si>
  <si>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</si>
  <si>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</si>
  <si>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</si>
  <si>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</si>
  <si>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</si>
  <si>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</si>
  <si>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</si>
  <si>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</si>
  <si>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</si>
  <si>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</si>
  <si>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</si>
  <si>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</si>
  <si>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</si>
  <si>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</si>
  <si>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</si>
  <si>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</si>
  <si>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</si>
  <si>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</si>
  <si>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</si>
  <si>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</si>
  <si>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</si>
  <si>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</si>
  <si>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老龄事务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</si>
  <si>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</si>
  <si>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</si>
  <si>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</si>
  <si>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</si>
  <si>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</si>
  <si>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</si>
  <si>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</si>
  <si>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</si>
  <si>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</si>
  <si>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</si>
  <si>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</si>
  <si>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</si>
  <si>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</si>
  <si>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</si>
  <si>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</si>
  <si>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</si>
  <si>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</si>
  <si>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</si>
  <si>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</si>
  <si>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</si>
  <si>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</si>
  <si>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</si>
  <si>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</si>
  <si>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</si>
  <si>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</si>
  <si>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</si>
  <si>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</si>
  <si>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</si>
  <si>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</si>
  <si>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</si>
  <si>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</si>
  <si>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</si>
  <si>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</si>
  <si>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光荣院</t>
  </si>
  <si>
    <t xml:space="preserve">      褒扬纪念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</si>
  <si>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</si>
  <si>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</si>
  <si>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</si>
  <si>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</si>
  <si>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</si>
  <si>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</si>
  <si>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</si>
  <si>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</si>
  <si>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</si>
  <si>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</si>
  <si>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</si>
  <si>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</si>
  <si>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</si>
  <si>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</si>
  <si>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</si>
  <si>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</si>
  <si>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</si>
  <si>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</si>
  <si>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</si>
  <si>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</si>
  <si>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</si>
  <si>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</si>
  <si>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</si>
  <si>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</si>
  <si>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</si>
  <si>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</si>
  <si>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</si>
  <si>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</si>
  <si>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</si>
  <si>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</si>
  <si>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</si>
  <si>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</si>
  <si>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</si>
  <si>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</si>
  <si>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对道路交通事故社会救助基金的补助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</si>
  <si>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</si>
  <si>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</si>
  <si>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</si>
  <si>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</si>
  <si>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</si>
  <si>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</si>
  <si>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</si>
  <si>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</si>
  <si>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</si>
  <si>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</si>
  <si>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</si>
  <si>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</si>
  <si>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</si>
  <si>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</si>
  <si>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军供保障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</si>
  <si>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</si>
  <si>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</si>
  <si>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</si>
  <si>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</si>
  <si>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</si>
  <si>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</si>
  <si>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</si>
  <si>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</si>
  <si>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</si>
  <si>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</si>
  <si>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</si>
  <si>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</si>
  <si>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</si>
  <si>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</si>
  <si>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</si>
  <si>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</si>
  <si>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</si>
  <si>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</si>
  <si>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</si>
  <si>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</si>
  <si>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</si>
  <si>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优抚医院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</si>
  <si>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</si>
  <si>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</si>
  <si>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</si>
  <si>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</si>
  <si>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</si>
  <si>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</si>
  <si>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</si>
  <si>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</si>
  <si>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</si>
  <si>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</si>
  <si>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</si>
  <si>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</si>
  <si>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</si>
  <si>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</si>
  <si>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</si>
  <si>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突发公共卫生事件应急处置</t>
  </si>
  <si>
    <t xml:space="preserve">      其他公共卫生支出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</si>
  <si>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</si>
  <si>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</si>
  <si>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</si>
  <si>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</si>
  <si>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</si>
  <si>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</si>
  <si>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</si>
  <si>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</si>
  <si>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</si>
  <si>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</si>
  <si>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</si>
  <si>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</si>
  <si>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</si>
  <si>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</si>
  <si>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</si>
  <si>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</si>
  <si>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</si>
  <si>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</si>
  <si>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</si>
  <si>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</si>
  <si>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</si>
  <si>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</si>
  <si>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</si>
  <si>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</si>
  <si>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托育服务</t>
  </si>
  <si>
    <t xml:space="preserve">      托育机构</t>
  </si>
  <si>
    <t xml:space="preserve">    老龄卫生健康事务</t>
  </si>
  <si>
    <t xml:space="preserve">      老龄卫生健康事务</t>
  </si>
  <si>
    <t xml:space="preserve">      中医药事务</t>
  </si>
  <si>
    <t xml:space="preserve">      中医（民族医）药专项</t>
  </si>
  <si>
    <t xml:space="preserve">      其他中医药事务支出</t>
  </si>
  <si>
    <t xml:space="preserve">    疾病预防控制事务</t>
  </si>
  <si>
    <t xml:space="preserve">      其他疾病预防控制事务支出</t>
  </si>
  <si>
    <t xml:space="preserve">    其他卫生健康支出</t>
  </si>
  <si>
    <t xml:space="preserve">      其他卫生健康支出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</si>
  <si>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</si>
  <si>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</si>
  <si>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</si>
  <si>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</si>
  <si>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</si>
  <si>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</si>
  <si>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</si>
  <si>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</si>
  <si>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</si>
  <si>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</si>
  <si>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</si>
  <si>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</si>
  <si>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</si>
  <si>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</si>
  <si>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</si>
  <si>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</si>
  <si>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</si>
  <si>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</si>
  <si>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</si>
  <si>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</si>
  <si>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</si>
  <si>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</si>
  <si>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</si>
  <si>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</si>
  <si>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草原生态修复治理</t>
  </si>
  <si>
    <t xml:space="preserve">      自然保护地</t>
  </si>
  <si>
    <t xml:space="preserve">      其他自然生态保护支出</t>
  </si>
  <si>
    <t xml:space="preserve">    森林保护修复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</si>
  <si>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</si>
  <si>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</si>
  <si>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</si>
  <si>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</si>
  <si>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停伐补助</t>
  </si>
  <si>
    <t xml:space="preserve">      其他森林保护修复支出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</si>
  <si>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</si>
  <si>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</si>
  <si>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</si>
  <si>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</si>
  <si>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</si>
  <si>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</si>
  <si>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</si>
  <si>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  已垦草原退耕还草</t>
  </si>
  <si>
    <t xml:space="preserve">    能源节约利用</t>
  </si>
  <si>
    <t xml:space="preserve">  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</si>
  <si>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</si>
  <si>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</si>
  <si>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</si>
  <si>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</si>
  <si>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</si>
  <si>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</si>
  <si>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</si>
  <si>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循环经济</t>
  </si>
  <si>
    <t xml:space="preserve">    能源管理事务</t>
  </si>
  <si>
    <t xml:space="preserve">      能源科技装备</t>
  </si>
  <si>
    <t xml:space="preserve">      能源行业管理</t>
  </si>
  <si>
    <t xml:space="preserve">      能源管理</t>
  </si>
  <si>
    <t xml:space="preserve">      农村电网建设</t>
  </si>
  <si>
    <t xml:space="preserve">      其他能源管理事务支出</t>
  </si>
  <si>
    <t xml:space="preserve">    其他节能环保支出</t>
  </si>
  <si>
    <t xml:space="preserve">      其他节能环保支出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</si>
  <si>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</si>
  <si>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</si>
  <si>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</si>
  <si>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</si>
  <si>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</si>
  <si>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</si>
  <si>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</si>
  <si>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</si>
  <si>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</si>
  <si>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</si>
  <si>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</si>
  <si>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</si>
  <si>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</si>
  <si>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</si>
  <si>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</si>
  <si>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建设市场管理与监督</t>
  </si>
  <si>
    <t xml:space="preserve">      建设市场管理与监督</t>
  </si>
  <si>
    <t xml:space="preserve">    其他城乡社区支出</t>
  </si>
  <si>
    <t xml:space="preserve">      其他城乡社区支出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</si>
  <si>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</si>
  <si>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</si>
  <si>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</si>
  <si>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</si>
  <si>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</si>
  <si>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</si>
  <si>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</si>
  <si>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</si>
  <si>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</si>
  <si>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</si>
  <si>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</si>
  <si>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</si>
  <si>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</si>
  <si>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</si>
  <si>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</si>
  <si>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</si>
  <si>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农业生态资源保护</t>
  </si>
  <si>
    <t xml:space="preserve">      乡村道路建设</t>
  </si>
  <si>
    <t xml:space="preserve">      渔业发展</t>
  </si>
  <si>
    <t xml:space="preserve">      对高校毕业生到基层任职补助</t>
  </si>
  <si>
    <t xml:space="preserve">      耕地建设与利用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</si>
  <si>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</si>
  <si>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</si>
  <si>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</si>
  <si>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</si>
  <si>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</si>
  <si>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</si>
  <si>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</si>
  <si>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</si>
  <si>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</si>
  <si>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</si>
  <si>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</si>
  <si>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</si>
  <si>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</si>
  <si>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</si>
  <si>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</si>
  <si>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</si>
  <si>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林业草原防灾减灾</t>
  </si>
  <si>
    <t xml:space="preserve">      草原管理</t>
  </si>
  <si>
    <t xml:space="preserve">      退耕还林还草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</si>
  <si>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</si>
  <si>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</si>
  <si>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</si>
  <si>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</si>
  <si>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</si>
  <si>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</si>
  <si>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</si>
  <si>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</si>
  <si>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</si>
  <si>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</si>
  <si>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</si>
  <si>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</si>
  <si>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</si>
  <si>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</si>
  <si>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</si>
  <si>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</si>
  <si>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</si>
  <si>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</si>
  <si>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</si>
  <si>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</si>
  <si>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</si>
  <si>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农村供水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</si>
  <si>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</si>
  <si>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</si>
  <si>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</si>
  <si>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巩固脱贫攻坚成果衔接乡村振兴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</si>
  <si>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</si>
  <si>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</si>
  <si>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</si>
  <si>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</si>
  <si>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 “三西”农业建设专项补助</t>
  </si>
  <si>
    <t xml:space="preserve">      其他巩固脱贫攻坚成果衔接乡村振兴支出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</si>
  <si>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</si>
  <si>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</si>
  <si>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</si>
  <si>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</si>
  <si>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</si>
  <si>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</si>
  <si>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</si>
  <si>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</si>
  <si>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</si>
  <si>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农业保险保费补贴</t>
  </si>
  <si>
    <t xml:space="preserve">      创业担保贷款贴息及奖补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</si>
  <si>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</si>
  <si>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</si>
  <si>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</si>
  <si>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</si>
  <si>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</si>
  <si>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</si>
  <si>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</si>
  <si>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</si>
  <si>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</si>
  <si>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</si>
  <si>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</si>
  <si>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</si>
  <si>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</si>
  <si>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公路运输管理</t>
  </si>
  <si>
    <t xml:space="preserve">      公路和运输技术标准化建设</t>
  </si>
  <si>
    <t xml:space="preserve">      水运建设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</si>
  <si>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</si>
  <si>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</si>
  <si>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</si>
  <si>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</si>
  <si>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</si>
  <si>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</si>
  <si>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</si>
  <si>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</si>
  <si>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</si>
  <si>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</si>
  <si>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</si>
  <si>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</si>
  <si>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</si>
  <si>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</si>
  <si>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</si>
  <si>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</si>
  <si>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</si>
  <si>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</si>
  <si>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</si>
  <si>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</si>
  <si>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</si>
  <si>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</si>
  <si>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</si>
  <si>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</si>
  <si>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</si>
  <si>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</si>
  <si>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</si>
  <si>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其他交通运输支出</t>
  </si>
  <si>
    <t xml:space="preserve">      公共交通运营补助</t>
  </si>
  <si>
    <t xml:space="preserve">      其他交通运输支出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</si>
  <si>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</si>
  <si>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</si>
  <si>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</si>
  <si>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</si>
  <si>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</si>
  <si>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</si>
  <si>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</si>
  <si>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</si>
  <si>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</si>
  <si>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</si>
  <si>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</si>
  <si>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</si>
  <si>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</si>
  <si>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</si>
  <si>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</si>
  <si>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</si>
  <si>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</si>
  <si>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</si>
  <si>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</si>
  <si>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</si>
  <si>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</si>
  <si>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</si>
  <si>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</si>
  <si>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</si>
  <si>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</si>
  <si>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</si>
  <si>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</si>
  <si>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</si>
  <si>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</si>
  <si>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</si>
  <si>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</si>
  <si>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</si>
  <si>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</si>
  <si>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</si>
  <si>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</si>
  <si>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</si>
  <si>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</si>
  <si>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</si>
  <si>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</si>
  <si>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</si>
  <si>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</si>
  <si>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</si>
  <si>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</si>
  <si>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</si>
  <si>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</si>
  <si>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</si>
  <si>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</si>
  <si>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</si>
  <si>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</si>
  <si>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</si>
  <si>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</si>
  <si>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</si>
  <si>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</si>
  <si>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</si>
  <si>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</si>
  <si>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</si>
  <si>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</si>
  <si>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</si>
  <si>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</si>
  <si>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</si>
  <si>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</si>
  <si>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</si>
  <si>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</si>
  <si>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</si>
  <si>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</si>
  <si>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</si>
  <si>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</si>
  <si>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</si>
  <si>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</si>
  <si>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</si>
  <si>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</si>
  <si>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</si>
  <si>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</si>
  <si>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</si>
  <si>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</si>
  <si>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</si>
  <si>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</si>
  <si>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</si>
  <si>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</si>
  <si>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</si>
  <si>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</si>
  <si>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>援助其他地区支出</t>
  </si>
  <si>
    <t xml:space="preserve">    一般公共服务</t>
  </si>
  <si>
    <t xml:space="preserve">    教育</t>
  </si>
  <si>
    <t xml:space="preserve">    文化旅游体育与传媒</t>
  </si>
  <si>
    <t xml:space="preserve">    卫生健康</t>
  </si>
  <si>
    <t xml:space="preserve">    节能环保</t>
  </si>
  <si>
    <t xml:space="preserve">    交通运输</t>
  </si>
  <si>
    <t xml:space="preserve">    住房保障</t>
  </si>
  <si>
    <t xml:space="preserve">    其他支出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</si>
  <si>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</si>
  <si>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</si>
  <si>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</si>
  <si>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</si>
  <si>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</si>
  <si>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</si>
  <si>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</si>
  <si>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</si>
  <si>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</si>
  <si>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</si>
  <si>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</si>
  <si>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地质勘查基金（周转金）支出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</si>
  <si>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</si>
  <si>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</si>
  <si>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</si>
  <si>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</si>
  <si>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</si>
  <si>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</si>
  <si>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</si>
  <si>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</si>
  <si>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</si>
  <si>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</si>
  <si>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</si>
  <si>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</si>
  <si>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</si>
  <si>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</si>
  <si>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</si>
  <si>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</si>
  <si>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</si>
  <si>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</si>
  <si>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</si>
  <si>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</si>
  <si>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</si>
  <si>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</si>
  <si>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</si>
  <si>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</si>
  <si>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 xml:space="preserve">      其他自然资源海洋气象等支出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</si>
  <si>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</si>
  <si>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</si>
  <si>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</si>
  <si>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</si>
  <si>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</si>
  <si>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</si>
  <si>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</si>
  <si>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</si>
  <si>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</si>
  <si>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</si>
  <si>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保障性租赁住房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</si>
  <si>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</si>
  <si>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</si>
  <si>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</si>
  <si>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</si>
  <si>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</si>
  <si>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</si>
  <si>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</si>
  <si>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</si>
  <si>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</si>
  <si>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 xml:space="preserve">    粮油物资事务</t>
  </si>
  <si>
    <t xml:space="preserve">      财务和审计支出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</si>
  <si>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</si>
  <si>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</si>
  <si>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</si>
  <si>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</si>
  <si>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</si>
  <si>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</si>
  <si>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</si>
  <si>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</si>
  <si>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</si>
  <si>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</si>
  <si>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</si>
  <si>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</si>
  <si>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</si>
  <si>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</si>
  <si>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天然铀储备</t>
  </si>
  <si>
    <t xml:space="preserve">      煤炭储备</t>
  </si>
  <si>
    <t xml:space="preserve">      成品油储备</t>
  </si>
  <si>
    <t xml:space="preserve">      天然气储备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</si>
  <si>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</si>
  <si>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</si>
  <si>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</si>
  <si>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</si>
  <si>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储备粮（油）库建设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</si>
  <si>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</si>
  <si>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</si>
  <si>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</si>
  <si>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</si>
  <si>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</si>
  <si>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</si>
  <si>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</si>
  <si>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</si>
  <si>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</si>
  <si>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</si>
  <si>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</si>
  <si>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</si>
  <si>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</si>
  <si>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</si>
  <si>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</si>
  <si>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</si>
  <si>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</si>
  <si>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</si>
  <si>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</si>
  <si>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应急救援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</si>
  <si>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</si>
  <si>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</si>
  <si>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</si>
  <si>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</si>
  <si>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</si>
  <si>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  矿山安全</t>
  </si>
  <si>
    <t xml:space="preserve">      矿山安全监察事务</t>
  </si>
  <si>
    <t xml:space="preserve">      矿山应急救援事务</t>
  </si>
  <si>
    <t xml:space="preserve">      其他矿山安全支出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</si>
  <si>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</si>
  <si>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</si>
  <si>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</si>
  <si>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</si>
  <si>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</si>
  <si>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</si>
  <si>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</si>
  <si>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</si>
  <si>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</si>
  <si>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</si>
  <si>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</si>
  <si>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</si>
  <si>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</si>
  <si>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</si>
  <si>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</si>
  <si>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</si>
  <si>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</si>
  <si>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</si>
  <si>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</si>
  <si>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 xml:space="preserve">      其他灾害防治及应急管理支出</t>
  </si>
  <si>
    <t xml:space="preserve">    年初预留</t>
  </si>
  <si>
    <t xml:space="preserve">      年初预留</t>
  </si>
  <si>
    <t xml:space="preserve">      其他支出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</si>
  <si>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</si>
  <si>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</si>
  <si>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</si>
  <si>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</si>
  <si>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</si>
  <si>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 xml:space="preserve">    地方政府一般债务发行费用支出</t>
  </si>
  <si>
    <t xml:space="preserve">      地方政府一般债务发行费用支出</t>
  </si>
  <si>
    <t>表六</t>
  </si>
  <si>
    <t>吉县2025年一般公共预算支出分经济科目表</t>
  </si>
  <si>
    <t>经济科目名称</t>
  </si>
  <si>
    <t>一、机关工资福利支出</t>
  </si>
  <si>
    <t>二、机关商品和服务支出</t>
  </si>
  <si>
    <t>三、机关资本性支出（一）</t>
  </si>
  <si>
    <t>四、机关资本性支出（二）</t>
  </si>
  <si>
    <t>五、对事业单位经常性补助</t>
  </si>
  <si>
    <t>六、对事业单位资本性补助</t>
  </si>
  <si>
    <t>七、对企业补助</t>
  </si>
  <si>
    <t>八、对企业资本性补助</t>
  </si>
  <si>
    <t>九、对个人和家庭的补助</t>
  </si>
  <si>
    <t>十、对社会保障基金补助</t>
  </si>
  <si>
    <t>十一、债务利息及费用支出</t>
  </si>
  <si>
    <t>十一、预备费及预留</t>
  </si>
  <si>
    <t>十二、其他支出</t>
  </si>
  <si>
    <t>表七</t>
  </si>
  <si>
    <t>吉县2025年一般公共预算基本支出分经济科目</t>
  </si>
  <si>
    <t>　工资奖金津补贴</t>
  </si>
  <si>
    <t xml:space="preserve">  社会保障缴费</t>
  </si>
  <si>
    <t>　住房公积金</t>
  </si>
  <si>
    <t>　其他工资福利支出</t>
  </si>
  <si>
    <t>　办公经费</t>
  </si>
  <si>
    <t>　会议费</t>
  </si>
  <si>
    <t>　培训费</t>
  </si>
  <si>
    <t>　专用材料购置费</t>
  </si>
  <si>
    <t>　委托业务费</t>
  </si>
  <si>
    <t>　公务接待费</t>
  </si>
  <si>
    <t>　因公出国（境）费用</t>
  </si>
  <si>
    <t>　公务用车运行维护费</t>
  </si>
  <si>
    <t>　维修（护）费</t>
  </si>
  <si>
    <t>　其他商品和服务支出</t>
  </si>
  <si>
    <t xml:space="preserve">  设备购置</t>
  </si>
  <si>
    <t xml:space="preserve">  公务用车购置</t>
  </si>
  <si>
    <t xml:space="preserve">  其他资本性支出</t>
  </si>
  <si>
    <t>四、对事业单位经常性补助</t>
  </si>
  <si>
    <t xml:space="preserve">  工资福利支出</t>
  </si>
  <si>
    <t xml:space="preserve">  商品和服务支出</t>
  </si>
  <si>
    <t>　  其中：公务接待费</t>
  </si>
  <si>
    <t>　        公务用车运行维护费</t>
  </si>
  <si>
    <t>五、对事业单位资本性补助</t>
  </si>
  <si>
    <t xml:space="preserve">  资本性支出（一）</t>
  </si>
  <si>
    <t xml:space="preserve">    其中：公务用车购置</t>
  </si>
  <si>
    <t>六、对个人和家庭的补助</t>
  </si>
  <si>
    <t>　社会福利和救助</t>
  </si>
  <si>
    <t>　离退休费</t>
  </si>
  <si>
    <t>表八</t>
  </si>
  <si>
    <t>吉县2025年一般公共预算专项转移支付分项目表</t>
  </si>
  <si>
    <t>项目名称</t>
  </si>
  <si>
    <t>一、一般公共服务</t>
  </si>
  <si>
    <t>党员教育培训专项经费</t>
  </si>
  <si>
    <t>全国1%人口抽样调查转移支付经费</t>
  </si>
  <si>
    <t>农村（社区）党员教育培训市级配套资金</t>
  </si>
  <si>
    <t>全省两新组织联合党组织、兼职党建工作指导员工作经费</t>
  </si>
  <si>
    <t>社区服务群众专项经费补助</t>
  </si>
  <si>
    <t>村级组织运转补助经费</t>
  </si>
  <si>
    <t>农村离任“两委”主干生活补贴经费</t>
  </si>
  <si>
    <t>二、文化旅游体育与传媒支出</t>
  </si>
  <si>
    <t>旅游发展专项资金预算（旅游厕所）</t>
  </si>
  <si>
    <t>公共图书馆、美术馆、文化馆（站）免费开放中央、省级及市级配套补助资金</t>
  </si>
  <si>
    <t>三、卫生健康支出</t>
  </si>
  <si>
    <t>中央财政重大公共卫生服务补助资金</t>
  </si>
  <si>
    <t>四、节能环保支出</t>
  </si>
  <si>
    <t>第一批中央水污染防治专项资金</t>
  </si>
  <si>
    <t>生态环境领域“一泓清水入黄河”生态保护工程项目资金</t>
  </si>
  <si>
    <t>五、农林水支出</t>
  </si>
  <si>
    <t>农村综合改革转移支付</t>
  </si>
  <si>
    <t>中央基建投资</t>
  </si>
  <si>
    <t>六、交通运输支出</t>
  </si>
  <si>
    <t>交通运输领域项目资金（第一批）</t>
  </si>
  <si>
    <t>七、资源勘探工业信息等支出</t>
  </si>
  <si>
    <t>省级民营经济发展专项预算（第一批）</t>
  </si>
  <si>
    <t>中小企业发展专项资金</t>
  </si>
  <si>
    <t>八、商业服务业</t>
  </si>
  <si>
    <t>省供销社培育壮大工程专项资金</t>
  </si>
  <si>
    <t>九、灾害防治及应急管理支出</t>
  </si>
  <si>
    <t>中央财政自然灾害防治体系建设补助资金</t>
  </si>
  <si>
    <t>表九</t>
  </si>
  <si>
    <t>吉县2025年政府性基金预算收入</t>
  </si>
  <si>
    <t>为2024年完成数%</t>
  </si>
  <si>
    <t>一、国有土地收益基金收入</t>
  </si>
  <si>
    <t>二、农业土地开发资金收入</t>
  </si>
  <si>
    <t>三、国有土地使用权出让收入</t>
  </si>
  <si>
    <t>四、城市基础设施配套费收入</t>
  </si>
  <si>
    <t>五、污水处理费收入</t>
  </si>
  <si>
    <t>政府性基金预算收入合计</t>
  </si>
  <si>
    <t xml:space="preserve">  政府性基金转移收入</t>
  </si>
  <si>
    <t xml:space="preserve">    政府性基金补助收入</t>
  </si>
  <si>
    <t xml:space="preserve">  上年结转收入</t>
  </si>
  <si>
    <t xml:space="preserve">  调入政府性基金预算资金</t>
  </si>
  <si>
    <t xml:space="preserve">  债务转贷收入</t>
  </si>
  <si>
    <t xml:space="preserve">    地方政府专项债务转贷收入</t>
  </si>
  <si>
    <t>政府性基金收入总计</t>
  </si>
  <si>
    <t>表十</t>
  </si>
  <si>
    <t>吉县2025年政府性基金预算支出</t>
  </si>
  <si>
    <t>科目名称</t>
  </si>
  <si>
    <t>预计上年结转安排数</t>
  </si>
  <si>
    <t>为2024年预算数%</t>
  </si>
  <si>
    <t>一、节能环保支出</t>
  </si>
  <si>
    <t xml:space="preserve">    超长期特别国债安排的支出</t>
  </si>
  <si>
    <t>二、城乡社区支出</t>
  </si>
  <si>
    <t xml:space="preserve">    国有土地使用权出让收入安排的支出</t>
  </si>
  <si>
    <t xml:space="preserve">    国有土地收益基金安排的支出</t>
  </si>
  <si>
    <t xml:space="preserve">    农业土地开发资金安排的支出</t>
  </si>
  <si>
    <t xml:space="preserve">    城市基础设施配套费安排的支出</t>
  </si>
  <si>
    <t xml:space="preserve">    污水处理费安排的支出</t>
  </si>
  <si>
    <t>三、农林水支出</t>
  </si>
  <si>
    <t xml:space="preserve">    国家重大水利工程建设基金安排的支出</t>
  </si>
  <si>
    <t>四、资源勘探工业信息等支出</t>
  </si>
  <si>
    <t>五、其他支出</t>
  </si>
  <si>
    <t xml:space="preserve">    其他政府性基金及对应专项债务收入安排的支出</t>
  </si>
  <si>
    <t xml:space="preserve">    彩票公益金安排的支出</t>
  </si>
  <si>
    <t>六、债务付息支出</t>
  </si>
  <si>
    <t>七、债务发行费用支出</t>
  </si>
  <si>
    <t>政府性基金预算支出合计</t>
  </si>
  <si>
    <t>地方政府专项债务还本支出</t>
  </si>
  <si>
    <t>政府性基金预算支出总计</t>
  </si>
  <si>
    <t>表十一</t>
  </si>
  <si>
    <t>吉县2025年政府性基金预算支出明细表</t>
  </si>
  <si>
    <t>其中：本级收入安排支出数</t>
  </si>
  <si>
    <t xml:space="preserve">     “三北”工程建设</t>
  </si>
  <si>
    <t xml:space="preserve">      征地和拆迁补偿支出</t>
  </si>
  <si>
    <t xml:space="preserve">      农村基础设施建设支出</t>
  </si>
  <si>
    <t xml:space="preserve">      土地出让业务支出</t>
  </si>
  <si>
    <t xml:space="preserve">      农业生产发展支出</t>
  </si>
  <si>
    <t xml:space="preserve">      农村社会事业支出</t>
  </si>
  <si>
    <t xml:space="preserve">      农业农村生态环境支出</t>
  </si>
  <si>
    <t xml:space="preserve">      其他国有土地使用权出让收入安排的支出</t>
  </si>
  <si>
    <t xml:space="preserve">      城市公共设施</t>
  </si>
  <si>
    <t xml:space="preserve">      代征手续费</t>
  </si>
  <si>
    <t xml:space="preserve">      污水处理设施建设和运营</t>
  </si>
  <si>
    <t xml:space="preserve">      其他重大水利工程建设基金支出</t>
  </si>
  <si>
    <t xml:space="preserve">      制造业</t>
  </si>
  <si>
    <t xml:space="preserve">      其他地方自行试点项目收益专项债券收入安排的支出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</si>
  <si>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</si>
  <si>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</si>
  <si>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</si>
  <si>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用于残疾人事业的彩票公益金支出</t>
  </si>
  <si>
    <t xml:space="preserve">      用于文化事业的彩票公益金支出</t>
  </si>
  <si>
    <t xml:space="preserve">      用于巩固脱贫攻坚成果衔接乡村振兴的彩票公益金支出</t>
  </si>
  <si>
    <t xml:space="preserve">      用于其他社会公益事业的彩票公益金支出</t>
  </si>
  <si>
    <t xml:space="preserve">      国有土地使用权出让金债务付息支出</t>
  </si>
  <si>
    <t xml:space="preserve">      国有土地使用权出让金债务发行费用支出</t>
  </si>
  <si>
    <t>表十二</t>
  </si>
  <si>
    <t>吉县2025年政府性基金预算支出分经济科目表</t>
  </si>
  <si>
    <t>六、对企业补助</t>
  </si>
  <si>
    <t>七、对个人和家庭的补助</t>
  </si>
  <si>
    <t>八、债务利息及费用支出</t>
  </si>
  <si>
    <t>九、其他支出</t>
  </si>
  <si>
    <t>表十三</t>
  </si>
  <si>
    <t>吉县2025年政府性基金专项转移支付分项目表</t>
  </si>
  <si>
    <t>项目</t>
  </si>
  <si>
    <t>一、农林水支出</t>
  </si>
  <si>
    <t>省级水利转移支付资金（基金）</t>
  </si>
  <si>
    <t>市派“第一书记”工作经费</t>
  </si>
  <si>
    <t>三、其他支出</t>
  </si>
  <si>
    <t>中央财政残疾人事业发展补助资金</t>
  </si>
  <si>
    <t>省级福利彩票公益金资助残疾人事业项目</t>
  </si>
  <si>
    <t>省级彩票公益金资助公共文化设施建设项目</t>
  </si>
  <si>
    <t>中央专项彩票公益金支持乡村学校少年宫项目</t>
  </si>
  <si>
    <t>表十四</t>
  </si>
  <si>
    <t>吉县2025年国有资本经营预算收入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</si>
  <si>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</si>
  <si>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</si>
  <si>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</si>
  <si>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</si>
  <si>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</si>
  <si>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国有资本经营预算收入合计</t>
  </si>
  <si>
    <t>转移性收入</t>
  </si>
  <si>
    <t xml:space="preserve">  国有资本经营预算转移支付收入</t>
  </si>
  <si>
    <t xml:space="preserve">  国有资本经营预算上年结余收入</t>
  </si>
  <si>
    <t>国有资本经营预算收入总计</t>
  </si>
  <si>
    <t>表十五</t>
  </si>
  <si>
    <t>吉县2025年国有资本经营预算支出</t>
  </si>
  <si>
    <t>一、解决历史遗留问题及改革成本支出</t>
  </si>
  <si>
    <t xml:space="preserve">     其他解决历史遗留问题及改革成本支出</t>
  </si>
  <si>
    <t>二、国有企业资本金注入</t>
  </si>
  <si>
    <t>三、国有企业政策性补贴</t>
  </si>
  <si>
    <t>四、其他国有资本经营预算支出</t>
  </si>
  <si>
    <t>国有资本经营预算支出合计</t>
  </si>
  <si>
    <t>转移性支出</t>
  </si>
  <si>
    <t xml:space="preserve">  国有资本经营预算转移支付</t>
  </si>
  <si>
    <t xml:space="preserve">  调出资金</t>
  </si>
  <si>
    <t>国有资本经营预算支出总计</t>
  </si>
  <si>
    <t>表十六</t>
  </si>
  <si>
    <t>吉县2025年国有资本经营预算支出分经济科目表</t>
  </si>
  <si>
    <t>机关商品和服务支出</t>
  </si>
  <si>
    <t>表十七</t>
  </si>
  <si>
    <t>吉县2025年国有资本经营预算专项转移支付分项目表</t>
  </si>
  <si>
    <t>国有企业退休人员社会化管理补助资金</t>
  </si>
  <si>
    <t>表十八</t>
  </si>
  <si>
    <t>吉县2025年社会保险基金预算收入</t>
  </si>
  <si>
    <t>2024年执行数</t>
  </si>
  <si>
    <t>为2024年执行数%</t>
  </si>
  <si>
    <t>一、企业职工基本养老保险基金收入</t>
  </si>
  <si>
    <t xml:space="preserve">  基本养老保险费收入</t>
  </si>
  <si>
    <t xml:space="preserve">  财政补贴收入</t>
  </si>
  <si>
    <t xml:space="preserve">  利息收入</t>
  </si>
  <si>
    <t xml:space="preserve">  委托投资收益</t>
  </si>
  <si>
    <t xml:space="preserve">  转移收入</t>
  </si>
  <si>
    <t xml:space="preserve">  其他收入</t>
  </si>
  <si>
    <t>二、失业保险基金收入</t>
  </si>
  <si>
    <t xml:space="preserve">  失业保险金收入</t>
  </si>
  <si>
    <t>三、机关事业单位基本养老保险基金收入</t>
  </si>
  <si>
    <t>四、职工基本医疗保险金收入</t>
  </si>
  <si>
    <t xml:space="preserve">  基本医疗保险费收入</t>
  </si>
  <si>
    <t>五、工伤保险基金收入</t>
  </si>
  <si>
    <t xml:space="preserve">  工伤保险费收入</t>
  </si>
  <si>
    <t>六、城乡居民基本养老保险基金收入</t>
  </si>
  <si>
    <t>社会保险基金预算收入合计</t>
  </si>
  <si>
    <t xml:space="preserve">  上年结余</t>
  </si>
  <si>
    <t>社会保险基金预算收入总计</t>
  </si>
  <si>
    <t>表十九</t>
  </si>
  <si>
    <t>吉县2025年社会保险基金预算支出</t>
  </si>
  <si>
    <t>一、企业职工基本养老保险基金支出</t>
  </si>
  <si>
    <t xml:space="preserve">  基本养老金支出</t>
  </si>
  <si>
    <t xml:space="preserve">  丧葬补助金和抚恤金支出</t>
  </si>
  <si>
    <t xml:space="preserve">  转移支出</t>
  </si>
  <si>
    <t xml:space="preserve">  其他支出</t>
  </si>
  <si>
    <t xml:space="preserve">  上解上级支出</t>
  </si>
  <si>
    <t>二、失业保险基金支出</t>
  </si>
  <si>
    <t xml:space="preserve">  失业保险金支出</t>
  </si>
  <si>
    <t xml:space="preserve">  基本医疗保险费支出</t>
  </si>
  <si>
    <t xml:space="preserve">  职业培训和职业介绍补贴支出</t>
  </si>
  <si>
    <t xml:space="preserve">  其他费用支出</t>
  </si>
  <si>
    <t xml:space="preserve">  稳定岗位补贴（稳岗返还支出）</t>
  </si>
  <si>
    <t xml:space="preserve">  技能提升补贴支出</t>
  </si>
  <si>
    <t>三、机关事业单位基本养老保险基金支出</t>
  </si>
  <si>
    <t>四、职工基本医疗保险金支出</t>
  </si>
  <si>
    <t xml:space="preserve">  基本医疗保险待遇支出</t>
  </si>
  <si>
    <t>五、工伤保险基金支出</t>
  </si>
  <si>
    <t xml:space="preserve">  工伤保险待遇支出</t>
  </si>
  <si>
    <t xml:space="preserve">  劳动能力鉴定支出</t>
  </si>
  <si>
    <t xml:space="preserve">  工伤保险预防费用支出</t>
  </si>
  <si>
    <t>六、城乡居民基本养老保险基金支出</t>
  </si>
  <si>
    <t>社会保险基金预算支出合计</t>
  </si>
  <si>
    <t xml:space="preserve">  年末预计滚存结余</t>
  </si>
  <si>
    <t>社会保险基金预算支出总计</t>
  </si>
  <si>
    <t>表二十</t>
  </si>
  <si>
    <t>吉县2024年政府债务执行情况表</t>
  </si>
  <si>
    <t>一般债务</t>
  </si>
  <si>
    <t>专项债务</t>
  </si>
  <si>
    <t>2024年末政府债务限额</t>
  </si>
  <si>
    <t>2024年末政府债务余额</t>
  </si>
  <si>
    <t>2024年末政府债务平均年限（年）</t>
  </si>
  <si>
    <t>2024年政府债券还本支出</t>
  </si>
  <si>
    <t>2024年政府债券利息支出</t>
  </si>
  <si>
    <t>2024年新增政府债券支出率（%）</t>
  </si>
  <si>
    <t>表二十一</t>
  </si>
  <si>
    <t>吉县2024年政府专项债务执行情况表</t>
  </si>
  <si>
    <t>金额</t>
  </si>
  <si>
    <t>专项债券收入</t>
  </si>
  <si>
    <t>新增专项债券支出</t>
  </si>
  <si>
    <t>新增专项债券项目负债规模</t>
  </si>
  <si>
    <t>新增专项债券平均年限（年）</t>
  </si>
  <si>
    <t>新增专项债券平均年利率（%）</t>
  </si>
  <si>
    <t>新增专项债券年平均负担利息额</t>
  </si>
  <si>
    <t xml:space="preserve">专项债券还本支出 </t>
  </si>
  <si>
    <t>通过再融资专项债券2100万元</t>
  </si>
  <si>
    <t xml:space="preserve">专项债券利息支出 </t>
  </si>
  <si>
    <t>专项债券本息偿还来源小计</t>
  </si>
  <si>
    <t xml:space="preserve">  其中：专项债务对应项目专项收入</t>
  </si>
  <si>
    <t xml:space="preserve">       政府性基金收入</t>
  </si>
  <si>
    <t xml:space="preserve">       上解收入</t>
  </si>
  <si>
    <t>表二十二</t>
  </si>
  <si>
    <t>吉县2024年新增地方政府专项债券重大项目明细表</t>
  </si>
  <si>
    <t>项目基本情况</t>
  </si>
  <si>
    <t>资金构成情况</t>
  </si>
  <si>
    <t>项目主要建设内容和规模</t>
  </si>
  <si>
    <t>项目单位</t>
  </si>
  <si>
    <t>项目投向（所属行业）</t>
  </si>
  <si>
    <t>建设状态（未开工/在建）</t>
  </si>
  <si>
    <t>立项年度</t>
  </si>
  <si>
    <t>发展改革委审批监管平台代码</t>
  </si>
  <si>
    <t>项目总概算（总投资）</t>
  </si>
  <si>
    <t>1.预算安排</t>
  </si>
  <si>
    <t>2.地方政府专项债券资金</t>
  </si>
  <si>
    <t>3.企业自筹资金</t>
  </si>
  <si>
    <t>4.新增专项债券项目配套市场化融资</t>
  </si>
  <si>
    <t>5.其他投资</t>
  </si>
  <si>
    <t>吉县产业集聚区标准化厂房（一期）建设项目</t>
  </si>
  <si>
    <t xml:space="preserve">   该项目占地约370亩，（1）厂区建筑包含6座钢结构标准化厂房、仓库3座；（2）消防、生产及生活水池、配电室、大门、围墙、绿化、停车场、水井；（3）园区道路、桥梁及配套工程；（4）污水处理厂厂外管线工程；（5）义亭河河道疏通工程；（6）防洪渠、电塔迁移等。</t>
  </si>
  <si>
    <t>吉县现代农业产业示范区管理委员会</t>
  </si>
  <si>
    <t>产业集聚区基础设施</t>
  </si>
  <si>
    <t>在建</t>
  </si>
  <si>
    <t>2020年</t>
  </si>
  <si>
    <t>2020-141028-47-01-017369</t>
  </si>
  <si>
    <t>吉县产业集聚区吉美御坊标准化厂房项目</t>
  </si>
  <si>
    <t xml:space="preserve">   本项目占地面积22691. 33㎡，总建筑面积8859.84㎡，包括: 1#生产车间1204㎡，2#生产车间1本项目占地面积22691. 33㎡，总建筑面积8859.84㎡，包括: 1#生产车间1204㎡，2#生产车间1272㎡，1#成品库房990.64㎡，2#成品库房990.64㎡，原料库房1200㎡，油罐库房990.64㎡，饼粕库房1861.84㎡，大门一40.12㎡，大门二40.12㎡，锅炉及空压机房74.3㎡，配电及柴油发电机房171.03㎡，磅房24.51㎡。及道路工程、给排水工程、供热供气工程等其他附属工程。272㎡，1#成品库房990.64㎡，2#成品库房990.64㎡，原料库房1200㎡，油罐库房990.64㎡，饼粕库房1861.84㎡，大门一40.12㎡，大门二40.12㎡，锅炉及空压机房74.3㎡，配电及柴油发电机房171.03㎡，磅房24.51㎡。及道路工程、给排水工程、供热供气工程等其他附属工程。 </t>
  </si>
  <si>
    <t>2021年</t>
  </si>
  <si>
    <t>2107-141028-89-05-605150</t>
  </si>
  <si>
    <t>吉县城乡集中供热项目管网工程（二次网）</t>
  </si>
  <si>
    <t>本项目主要包括热源厂进场道路和供热二次管网工程。其中：新建热源厂进场道路全场862.002米，宽4-12米，沥青混凝土路面和水泥混凝土路面。供热二次管网工程改造范围从林雨村至车城村，铺设管道150807米，管径DN25-400；恢复路面33676平米。建设内容包括：热力工程、道路工程、给水工程、照明工程等。</t>
  </si>
  <si>
    <t>吉县住房保障和城乡建管理局</t>
  </si>
  <si>
    <t>供热</t>
  </si>
  <si>
    <t>2023年</t>
  </si>
  <si>
    <t>2302-141028-89-02-559896</t>
  </si>
  <si>
    <t>表二十三</t>
  </si>
  <si>
    <t>吉县2025年新增专项债券项目明细情况表</t>
  </si>
  <si>
    <t>项目投向领域</t>
  </si>
  <si>
    <t>专项债券合计</t>
  </si>
  <si>
    <t>期限（年）</t>
  </si>
  <si>
    <t>发行利率（%）</t>
  </si>
  <si>
    <t>年度政府性基金或专项收入金额（万元）</t>
  </si>
  <si>
    <t>年度付息金额（万元）</t>
  </si>
  <si>
    <t>产业园区基础设施</t>
  </si>
  <si>
    <t>15年</t>
  </si>
  <si>
    <t>20年</t>
  </si>
  <si>
    <t>30年</t>
  </si>
  <si>
    <t>表二十四</t>
  </si>
  <si>
    <t>吉县2025年地方政府债务限额提前下达情况表</t>
  </si>
  <si>
    <t>县级</t>
  </si>
  <si>
    <t>一、2024年地方政府债务限额</t>
  </si>
  <si>
    <t xml:space="preserve">    其中：一般债务限额</t>
  </si>
  <si>
    <t xml:space="preserve">          专项债务限额</t>
  </si>
  <si>
    <t>二、提前下达2025年地方政府债务新增限额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</si>
</sst>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;[Red]#,##0.0"/>
    <numFmt numFmtId="178" formatCode="#,##0.00_ "/>
    <numFmt numFmtId="179" formatCode="#,##0.000000"/>
  </numFmts>
  <fonts count="5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楷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0"/>
    </font>
    <font>
      <sz val="12"/>
      <color indexed="8"/>
      <name val="宋体"/>
      <charset val="0"/>
    </font>
    <font>
      <b/>
      <sz val="16"/>
      <color indexed="8"/>
      <name val="宋体"/>
      <charset val="0"/>
    </font>
    <font>
      <b/>
      <sz val="12"/>
      <color indexed="8"/>
      <name val="宋体"/>
      <charset val="0"/>
    </font>
    <font>
      <b/>
      <sz val="1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indexed="0"/>
      <name val="宋体"/>
      <charset val="134"/>
    </font>
    <font>
      <b/>
      <sz val="16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黑体"/>
      <charset val="134"/>
    </font>
    <font>
      <b/>
      <sz val="14"/>
      <name val="仿宋"/>
      <charset val="134"/>
    </font>
    <font>
      <b/>
      <sz val="22"/>
      <name val="方正小标宋简体"/>
      <charset val="134"/>
    </font>
    <font>
      <b/>
      <sz val="1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4" fillId="0" borderId="0"/>
    <xf numFmtId="42" fontId="0" fillId="0" borderId="0" applyFon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6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0" borderId="19" applyNumberFormat="0" applyFont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45" fillId="14" borderId="22" applyNumberFormat="0" applyAlignment="0" applyProtection="0">
      <alignment vertical="center"/>
    </xf>
    <xf numFmtId="0" fontId="46" fillId="14" borderId="18" applyNumberFormat="0" applyAlignment="0" applyProtection="0">
      <alignment vertical="center"/>
    </xf>
    <xf numFmtId="0" fontId="47" fillId="15" borderId="23" applyNumberFormat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9" fillId="0" borderId="25" applyNumberFormat="0" applyFill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>
      <alignment vertical="center"/>
    </xf>
    <xf numFmtId="176" fontId="1" fillId="0" borderId="1" xfId="0" applyNumberFormat="1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10" fillId="0" borderId="0" xfId="0" applyFont="1" applyFill="1" applyBorder="1" applyAlignment="1"/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right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177" fontId="13" fillId="0" borderId="2" xfId="0" applyNumberFormat="1" applyFont="1" applyFill="1" applyBorder="1" applyAlignment="1" applyProtection="1">
      <alignment horizontal="right" vertical="center"/>
    </xf>
    <xf numFmtId="0" fontId="11" fillId="0" borderId="2" xfId="0" applyNumberFormat="1" applyFont="1" applyFill="1" applyBorder="1" applyAlignment="1" applyProtection="1">
      <alignment horizontal="left" vertical="center"/>
    </xf>
    <xf numFmtId="177" fontId="11" fillId="0" borderId="2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76" fontId="4" fillId="3" borderId="1" xfId="0" applyNumberFormat="1" applyFont="1" applyFill="1" applyBorder="1" applyAlignment="1">
      <alignment vertical="center"/>
    </xf>
    <xf numFmtId="176" fontId="14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6" fillId="0" borderId="1" xfId="0" applyNumberFormat="1" applyFont="1" applyFill="1" applyBorder="1" applyAlignment="1">
      <alignment horizontal="right" vertical="center"/>
    </xf>
    <xf numFmtId="0" fontId="13" fillId="0" borderId="2" xfId="0" applyNumberFormat="1" applyFont="1" applyFill="1" applyBorder="1" applyAlignment="1" applyProtection="1">
      <alignment horizontal="left" vertical="center"/>
    </xf>
    <xf numFmtId="0" fontId="13" fillId="0" borderId="4" xfId="0" applyNumberFormat="1" applyFont="1" applyFill="1" applyBorder="1" applyAlignment="1" applyProtection="1">
      <alignment horizontal="left" vertical="center"/>
    </xf>
    <xf numFmtId="177" fontId="13" fillId="0" borderId="4" xfId="0" applyNumberFormat="1" applyFont="1" applyFill="1" applyBorder="1" applyAlignment="1" applyProtection="1">
      <alignment horizontal="righ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177" fontId="13" fillId="0" borderId="1" xfId="0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/>
    <xf numFmtId="0" fontId="17" fillId="0" borderId="0" xfId="0" applyFont="1" applyFill="1" applyAlignment="1" applyProtection="1">
      <alignment vertical="top"/>
      <protection locked="0"/>
    </xf>
    <xf numFmtId="0" fontId="4" fillId="4" borderId="5" xfId="0" applyFont="1" applyFill="1" applyBorder="1" applyAlignment="1" applyProtection="1">
      <alignment vertical="center"/>
    </xf>
    <xf numFmtId="0" fontId="15" fillId="4" borderId="6" xfId="0" applyFont="1" applyFill="1" applyBorder="1" applyAlignment="1" applyProtection="1">
      <alignment horizontal="center" vertical="center"/>
    </xf>
    <xf numFmtId="0" fontId="15" fillId="4" borderId="0" xfId="0" applyFont="1" applyFill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right" vertical="center"/>
    </xf>
    <xf numFmtId="0" fontId="14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center" vertical="center" wrapText="1"/>
    </xf>
    <xf numFmtId="176" fontId="17" fillId="4" borderId="1" xfId="0" applyNumberFormat="1" applyFont="1" applyFill="1" applyBorder="1" applyAlignment="1" applyProtection="1">
      <alignment horizontal="right" vertical="center" wrapText="1"/>
    </xf>
    <xf numFmtId="0" fontId="17" fillId="0" borderId="1" xfId="0" applyFont="1" applyFill="1" applyBorder="1" applyAlignment="1" applyProtection="1">
      <alignment vertical="top"/>
      <protection locked="0"/>
    </xf>
    <xf numFmtId="0" fontId="4" fillId="4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 wrapText="1"/>
    </xf>
    <xf numFmtId="0" fontId="4" fillId="4" borderId="6" xfId="0" applyFont="1" applyFill="1" applyBorder="1" applyAlignment="1" applyProtection="1">
      <alignment horizontal="right" vertical="center"/>
    </xf>
    <xf numFmtId="0" fontId="4" fillId="4" borderId="0" xfId="0" applyFont="1" applyFill="1" applyAlignment="1" applyProtection="1">
      <alignment horizontal="right" vertical="center"/>
    </xf>
    <xf numFmtId="176" fontId="18" fillId="4" borderId="1" xfId="0" applyNumberFormat="1" applyFont="1" applyFill="1" applyBorder="1" applyAlignment="1" applyProtection="1">
      <alignment horizontal="right" vertical="center" wrapText="1"/>
    </xf>
    <xf numFmtId="0" fontId="18" fillId="0" borderId="1" xfId="0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 applyProtection="1">
      <alignment vertical="center"/>
    </xf>
    <xf numFmtId="176" fontId="4" fillId="3" borderId="1" xfId="0" applyNumberFormat="1" applyFont="1" applyFill="1" applyBorder="1" applyAlignment="1" applyProtection="1">
      <alignment vertical="center"/>
    </xf>
    <xf numFmtId="0" fontId="4" fillId="3" borderId="1" xfId="0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176" fontId="19" fillId="0" borderId="1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>
      <alignment vertical="center"/>
    </xf>
    <xf numFmtId="176" fontId="16" fillId="0" borderId="1" xfId="0" applyNumberFormat="1" applyFont="1" applyBorder="1">
      <alignment vertical="center"/>
    </xf>
    <xf numFmtId="0" fontId="12" fillId="0" borderId="0" xfId="0" applyNumberFormat="1" applyFont="1" applyFill="1" applyAlignment="1" applyProtection="1">
      <alignment horizontal="center" vertical="center"/>
    </xf>
    <xf numFmtId="0" fontId="21" fillId="0" borderId="0" xfId="0" applyFont="1" applyFill="1" applyAlignment="1" applyProtection="1">
      <alignment horizontal="center" vertical="center"/>
    </xf>
    <xf numFmtId="0" fontId="17" fillId="4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vertical="top"/>
      <protection locked="0"/>
    </xf>
    <xf numFmtId="0" fontId="22" fillId="4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right" vertical="center"/>
    </xf>
    <xf numFmtId="0" fontId="18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4" fontId="17" fillId="4" borderId="1" xfId="0" applyNumberFormat="1" applyFont="1" applyFill="1" applyBorder="1" applyAlignment="1" applyProtection="1">
      <alignment horizontal="right" vertical="center" wrapText="1"/>
    </xf>
    <xf numFmtId="0" fontId="21" fillId="0" borderId="1" xfId="0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178" fontId="0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0" fillId="0" borderId="0" xfId="0" applyFont="1" applyFill="1" applyBorder="1" applyAlignment="1"/>
    <xf numFmtId="0" fontId="0" fillId="0" borderId="0" xfId="0" applyNumberFormat="1" applyFont="1" applyFill="1" applyBorder="1" applyAlignment="1"/>
    <xf numFmtId="0" fontId="0" fillId="0" borderId="1" xfId="0" applyFont="1" applyFill="1" applyBorder="1" applyAlignment="1"/>
    <xf numFmtId="0" fontId="4" fillId="0" borderId="0" xfId="0" applyFont="1" applyFill="1" applyAlignment="1" applyProtection="1">
      <alignment vertical="top" wrapText="1"/>
    </xf>
    <xf numFmtId="0" fontId="4" fillId="4" borderId="8" xfId="0" applyFont="1" applyFill="1" applyBorder="1" applyAlignment="1" applyProtection="1">
      <alignment vertical="center"/>
    </xf>
    <xf numFmtId="0" fontId="24" fillId="4" borderId="9" xfId="0" applyFont="1" applyFill="1" applyBorder="1" applyAlignment="1" applyProtection="1">
      <alignment horizontal="center" vertical="center"/>
    </xf>
    <xf numFmtId="0" fontId="24" fillId="4" borderId="10" xfId="0" applyFont="1" applyFill="1" applyBorder="1" applyAlignment="1" applyProtection="1">
      <alignment horizontal="center" vertical="center"/>
    </xf>
    <xf numFmtId="0" fontId="24" fillId="4" borderId="11" xfId="0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 applyProtection="1">
      <alignment horizontal="right" vertical="center"/>
    </xf>
    <xf numFmtId="0" fontId="4" fillId="4" borderId="1" xfId="0" applyFont="1" applyFill="1" applyBorder="1" applyAlignment="1" applyProtection="1">
      <alignment horizontal="left" vertical="center" wrapText="1"/>
    </xf>
    <xf numFmtId="4" fontId="17" fillId="0" borderId="1" xfId="0" applyNumberFormat="1" applyFont="1" applyFill="1" applyBorder="1" applyAlignment="1" applyProtection="1">
      <alignment horizontal="right" vertical="center" wrapText="1"/>
    </xf>
    <xf numFmtId="10" fontId="17" fillId="0" borderId="1" xfId="0" applyNumberFormat="1" applyFont="1" applyFill="1" applyBorder="1" applyAlignment="1" applyProtection="1">
      <alignment horizontal="center" vertical="top"/>
      <protection locked="0"/>
    </xf>
    <xf numFmtId="0" fontId="15" fillId="4" borderId="9" xfId="0" applyFont="1" applyFill="1" applyBorder="1" applyAlignment="1" applyProtection="1">
      <alignment horizontal="center" vertical="center"/>
    </xf>
    <xf numFmtId="0" fontId="15" fillId="4" borderId="10" xfId="0" applyFont="1" applyFill="1" applyBorder="1" applyAlignment="1" applyProtection="1">
      <alignment horizontal="center" vertical="center"/>
    </xf>
    <xf numFmtId="0" fontId="4" fillId="4" borderId="12" xfId="0" applyFont="1" applyFill="1" applyBorder="1" applyAlignment="1" applyProtection="1">
      <alignment horizontal="right" vertical="center"/>
    </xf>
    <xf numFmtId="0" fontId="14" fillId="4" borderId="13" xfId="0" applyFont="1" applyFill="1" applyBorder="1" applyAlignment="1" applyProtection="1">
      <alignment horizontal="center" vertical="center"/>
    </xf>
    <xf numFmtId="0" fontId="14" fillId="4" borderId="14" xfId="0" applyFont="1" applyFill="1" applyBorder="1" applyAlignment="1" applyProtection="1">
      <alignment horizontal="center" vertical="center"/>
    </xf>
    <xf numFmtId="0" fontId="14" fillId="4" borderId="15" xfId="0" applyFont="1" applyFill="1" applyBorder="1" applyAlignment="1" applyProtection="1">
      <alignment horizontal="center" vertical="center"/>
    </xf>
    <xf numFmtId="0" fontId="14" fillId="4" borderId="12" xfId="0" applyFont="1" applyFill="1" applyBorder="1" applyAlignment="1" applyProtection="1">
      <alignment horizontal="center" vertical="center" wrapText="1"/>
    </xf>
    <xf numFmtId="0" fontId="14" fillId="4" borderId="12" xfId="0" applyFont="1" applyFill="1" applyBorder="1" applyAlignment="1" applyProtection="1">
      <alignment horizontal="center" vertical="center"/>
    </xf>
    <xf numFmtId="0" fontId="14" fillId="4" borderId="16" xfId="0" applyFont="1" applyFill="1" applyBorder="1" applyAlignment="1" applyProtection="1">
      <alignment horizontal="center" vertical="center" wrapText="1"/>
    </xf>
    <xf numFmtId="0" fontId="14" fillId="4" borderId="17" xfId="0" applyFont="1" applyFill="1" applyBorder="1" applyAlignment="1" applyProtection="1">
      <alignment horizontal="center" vertical="center"/>
    </xf>
    <xf numFmtId="0" fontId="14" fillId="4" borderId="17" xfId="0" applyFont="1" applyFill="1" applyBorder="1" applyAlignment="1" applyProtection="1">
      <alignment horizontal="center" vertical="center" wrapText="1"/>
    </xf>
    <xf numFmtId="10" fontId="17" fillId="4" borderId="1" xfId="0" applyNumberFormat="1" applyFont="1" applyFill="1" applyBorder="1" applyAlignment="1" applyProtection="1">
      <alignment horizontal="right" vertical="center" wrapText="1"/>
    </xf>
    <xf numFmtId="0" fontId="15" fillId="4" borderId="11" xfId="0" applyFont="1" applyFill="1" applyBorder="1" applyAlignment="1" applyProtection="1">
      <alignment horizontal="center" vertical="center"/>
    </xf>
    <xf numFmtId="0" fontId="14" fillId="4" borderId="16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4" borderId="0" xfId="0" applyFont="1" applyFill="1" applyAlignment="1" applyProtection="1">
      <alignment horizontal="center" vertical="center"/>
    </xf>
    <xf numFmtId="0" fontId="14" fillId="4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left" vertical="center" indent="2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left" vertical="center" wrapText="1" indent="2"/>
    </xf>
    <xf numFmtId="0" fontId="14" fillId="4" borderId="1" xfId="0" applyFont="1" applyFill="1" applyBorder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top"/>
      <protection locked="0"/>
    </xf>
    <xf numFmtId="179" fontId="18" fillId="4" borderId="1" xfId="0" applyNumberFormat="1" applyFont="1" applyFill="1" applyBorder="1" applyAlignment="1" applyProtection="1">
      <alignment horizontal="center" vertical="center" wrapText="1"/>
    </xf>
    <xf numFmtId="2" fontId="17" fillId="4" borderId="1" xfId="0" applyNumberFormat="1" applyFont="1" applyFill="1" applyBorder="1" applyAlignment="1" applyProtection="1">
      <alignment horizontal="right" vertical="center" wrapText="1"/>
    </xf>
    <xf numFmtId="179" fontId="17" fillId="4" borderId="1" xfId="0" applyNumberFormat="1" applyFont="1" applyFill="1" applyBorder="1" applyAlignment="1" applyProtection="1">
      <alignment horizontal="right" vertical="center" wrapText="1"/>
    </xf>
    <xf numFmtId="179" fontId="17" fillId="0" borderId="1" xfId="0" applyNumberFormat="1" applyFont="1" applyFill="1" applyBorder="1" applyAlignment="1" applyProtection="1">
      <alignment horizontal="center" vertical="center" wrapText="1"/>
    </xf>
    <xf numFmtId="0" fontId="25" fillId="4" borderId="8" xfId="0" applyFont="1" applyFill="1" applyBorder="1" applyAlignment="1" applyProtection="1">
      <alignment horizontal="center" vertical="center"/>
    </xf>
    <xf numFmtId="0" fontId="26" fillId="4" borderId="1" xfId="0" applyFont="1" applyFill="1" applyBorder="1" applyAlignment="1" applyProtection="1">
      <alignment horizontal="center" vertical="center"/>
    </xf>
    <xf numFmtId="176" fontId="4" fillId="4" borderId="1" xfId="0" applyNumberFormat="1" applyFont="1" applyFill="1" applyBorder="1" applyAlignment="1" applyProtection="1">
      <alignment horizontal="right" vertical="center"/>
    </xf>
    <xf numFmtId="0" fontId="4" fillId="4" borderId="1" xfId="0" applyFont="1" applyFill="1" applyBorder="1" applyAlignment="1" applyProtection="1">
      <alignment horizontal="center" vertical="center"/>
    </xf>
    <xf numFmtId="176" fontId="17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27" fillId="0" borderId="0" xfId="0" applyFont="1">
      <alignment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top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Fill="1" applyBorder="1" applyAlignment="1"/>
    <xf numFmtId="0" fontId="29" fillId="0" borderId="0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57" fontId="32" fillId="0" borderId="0" xfId="0" applyNumberFormat="1" applyFont="1" applyFill="1" applyBorder="1" applyAlignment="1">
      <alignment horizontal="center"/>
    </xf>
  </cellXfs>
  <cellStyles count="51">
    <cellStyle name="常规" xfId="0" builtinId="0"/>
    <cellStyle name="常规_2019年社保基金预算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13"/>
  <sheetViews>
    <sheetView showZeros="0" zoomScaleSheetLayoutView="60" workbookViewId="0">
      <selection activeCell="A12" sqref="A12"/>
    </sheetView>
  </sheetViews>
  <sheetFormatPr defaultColWidth="9" defaultRowHeight="14.25"/>
  <cols>
    <col min="1" max="1" width="120.375" style="165" customWidth="1"/>
    <col min="2" max="16384" width="9" style="165"/>
  </cols>
  <sheetData>
    <row r="2" ht="18.75" spans="1:1">
      <c r="A2" s="166"/>
    </row>
    <row r="3" ht="18.75" spans="1:1">
      <c r="A3" s="167" t="s">
        <v>0</v>
      </c>
    </row>
    <row r="4" ht="18.75" customHeight="1" spans="1:1">
      <c r="A4" s="167" t="s">
        <v>1</v>
      </c>
    </row>
    <row r="5" s="42" customFormat="1" ht="35.25" customHeight="1" spans="1:1">
      <c r="A5" s="168" t="s">
        <v>2</v>
      </c>
    </row>
    <row r="6" s="42" customFormat="1" ht="35.25" customHeight="1" spans="1:1">
      <c r="A6" s="168"/>
    </row>
    <row r="7" ht="13.5" spans="1:1">
      <c r="A7" s="168"/>
    </row>
    <row r="8" ht="13.5" spans="1:1">
      <c r="A8" s="168"/>
    </row>
    <row r="9" spans="1:1">
      <c r="A9" s="169"/>
    </row>
    <row r="10" spans="1:1">
      <c r="A10" s="169"/>
    </row>
    <row r="11" ht="123.75" customHeight="1" spans="1:1">
      <c r="A11" s="169"/>
    </row>
    <row r="12" ht="32.25" customHeight="1" spans="1:1">
      <c r="A12" s="170" t="s">
        <v>3</v>
      </c>
    </row>
    <row r="13" ht="29.25" customHeight="1" spans="1:1">
      <c r="A13" s="171" t="s">
        <v>4</v>
      </c>
    </row>
  </sheetData>
  <mergeCells count="1">
    <mergeCell ref="A5:A8"/>
  </mergeCells>
  <pageMargins left="0.75" right="0.75" top="0.8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C1:I29"/>
  <sheetViews>
    <sheetView view="pageBreakPreview" zoomScaleNormal="100" topLeftCell="A14" workbookViewId="0">
      <selection activeCell="F7" sqref="F7"/>
    </sheetView>
  </sheetViews>
  <sheetFormatPr defaultColWidth="9" defaultRowHeight="18.75"/>
  <cols>
    <col min="1" max="2" width="9" style="156"/>
    <col min="3" max="3" width="76.25" style="156" customWidth="1"/>
    <col min="4" max="4" width="7.875" style="156" customWidth="1"/>
    <col min="5" max="5" width="4.125" style="157" customWidth="1"/>
    <col min="6" max="6" width="8.5" style="158" customWidth="1"/>
    <col min="7" max="7" width="4.125" style="159" customWidth="1"/>
    <col min="8" max="16384" width="9" style="156"/>
  </cols>
  <sheetData>
    <row r="1" ht="49" customHeight="1" spans="3:7">
      <c r="C1" s="160" t="s">
        <v>5</v>
      </c>
      <c r="D1" s="160"/>
      <c r="E1" s="160"/>
      <c r="F1" s="160"/>
      <c r="G1" s="160"/>
    </row>
    <row r="2" ht="32" customHeight="1" spans="3:9">
      <c r="C2" s="161" t="s">
        <v>6</v>
      </c>
      <c r="D2" s="161"/>
      <c r="E2" s="162" t="s">
        <v>7</v>
      </c>
      <c r="F2" s="163">
        <v>1</v>
      </c>
      <c r="G2" s="164" t="s">
        <v>8</v>
      </c>
      <c r="H2" s="161"/>
      <c r="I2" s="161"/>
    </row>
    <row r="3" ht="32" customHeight="1" spans="3:9">
      <c r="C3" s="161" t="s">
        <v>9</v>
      </c>
      <c r="D3" s="161"/>
      <c r="E3" s="162" t="s">
        <v>7</v>
      </c>
      <c r="F3" s="163">
        <v>2</v>
      </c>
      <c r="G3" s="164" t="s">
        <v>8</v>
      </c>
      <c r="H3" s="161"/>
      <c r="I3" s="161"/>
    </row>
    <row r="4" ht="32" customHeight="1" spans="3:9">
      <c r="C4" s="161" t="s">
        <v>10</v>
      </c>
      <c r="D4" s="161"/>
      <c r="E4" s="162" t="s">
        <v>7</v>
      </c>
      <c r="F4" s="163">
        <v>3</v>
      </c>
      <c r="G4" s="164" t="s">
        <v>8</v>
      </c>
      <c r="H4" s="161"/>
      <c r="I4" s="161"/>
    </row>
    <row r="5" ht="32" customHeight="1" spans="3:9">
      <c r="C5" s="161" t="s">
        <v>11</v>
      </c>
      <c r="D5" s="161"/>
      <c r="E5" s="162" t="s">
        <v>7</v>
      </c>
      <c r="F5" s="163">
        <v>4</v>
      </c>
      <c r="G5" s="164" t="s">
        <v>8</v>
      </c>
      <c r="H5" s="161"/>
      <c r="I5" s="161"/>
    </row>
    <row r="6" ht="32" customHeight="1" spans="3:9">
      <c r="C6" s="161" t="s">
        <v>12</v>
      </c>
      <c r="D6" s="161"/>
      <c r="E6" s="162" t="s">
        <v>7</v>
      </c>
      <c r="F6" s="163">
        <v>5</v>
      </c>
      <c r="G6" s="164" t="s">
        <v>8</v>
      </c>
      <c r="H6" s="161"/>
      <c r="I6" s="161"/>
    </row>
    <row r="7" ht="32" customHeight="1" spans="3:9">
      <c r="C7" s="161" t="s">
        <v>13</v>
      </c>
      <c r="D7" s="161"/>
      <c r="E7" s="162" t="s">
        <v>7</v>
      </c>
      <c r="F7" s="163" t="s">
        <v>14</v>
      </c>
      <c r="G7" s="164" t="s">
        <v>8</v>
      </c>
      <c r="H7" s="161"/>
      <c r="I7" s="161"/>
    </row>
    <row r="8" ht="32" customHeight="1" spans="3:9">
      <c r="C8" s="161" t="s">
        <v>15</v>
      </c>
      <c r="D8" s="161"/>
      <c r="E8" s="162" t="s">
        <v>7</v>
      </c>
      <c r="F8" s="163">
        <v>45</v>
      </c>
      <c r="G8" s="164" t="s">
        <v>8</v>
      </c>
      <c r="H8" s="161"/>
      <c r="I8" s="161"/>
    </row>
    <row r="9" ht="32" customHeight="1" spans="3:9">
      <c r="C9" s="161" t="s">
        <v>16</v>
      </c>
      <c r="D9" s="161"/>
      <c r="E9" s="162" t="s">
        <v>7</v>
      </c>
      <c r="F9" s="163">
        <v>46</v>
      </c>
      <c r="G9" s="164" t="s">
        <v>8</v>
      </c>
      <c r="H9" s="161"/>
      <c r="I9" s="161"/>
    </row>
    <row r="10" ht="32" customHeight="1" spans="3:9">
      <c r="C10" s="161" t="s">
        <v>17</v>
      </c>
      <c r="D10" s="161"/>
      <c r="E10" s="162" t="s">
        <v>7</v>
      </c>
      <c r="F10" s="163">
        <v>47</v>
      </c>
      <c r="G10" s="164" t="s">
        <v>8</v>
      </c>
      <c r="H10" s="161"/>
      <c r="I10" s="161"/>
    </row>
    <row r="11" ht="32" customHeight="1" spans="3:9">
      <c r="C11" s="161" t="s">
        <v>18</v>
      </c>
      <c r="D11" s="161"/>
      <c r="E11" s="162" t="s">
        <v>7</v>
      </c>
      <c r="F11" s="163">
        <v>48</v>
      </c>
      <c r="G11" s="164" t="s">
        <v>8</v>
      </c>
      <c r="H11" s="161"/>
      <c r="I11" s="161"/>
    </row>
    <row r="12" ht="32" customHeight="1" spans="3:9">
      <c r="C12" s="161" t="s">
        <v>19</v>
      </c>
      <c r="D12" s="161"/>
      <c r="E12" s="162" t="s">
        <v>7</v>
      </c>
      <c r="F12" s="163">
        <v>49</v>
      </c>
      <c r="G12" s="164" t="s">
        <v>8</v>
      </c>
      <c r="H12" s="161"/>
      <c r="I12" s="161"/>
    </row>
    <row r="13" ht="32" customHeight="1" spans="3:9">
      <c r="C13" s="161" t="s">
        <v>20</v>
      </c>
      <c r="D13" s="161"/>
      <c r="E13" s="162" t="s">
        <v>7</v>
      </c>
      <c r="F13" s="163" t="s">
        <v>21</v>
      </c>
      <c r="G13" s="164" t="s">
        <v>8</v>
      </c>
      <c r="H13" s="161"/>
      <c r="I13" s="161"/>
    </row>
    <row r="14" ht="32" customHeight="1" spans="3:9">
      <c r="C14" s="161" t="s">
        <v>22</v>
      </c>
      <c r="D14" s="161"/>
      <c r="E14" s="162" t="s">
        <v>7</v>
      </c>
      <c r="F14" s="163">
        <v>52</v>
      </c>
      <c r="G14" s="164" t="s">
        <v>8</v>
      </c>
      <c r="H14" s="161"/>
      <c r="I14" s="161"/>
    </row>
    <row r="15" ht="32" customHeight="1" spans="3:9">
      <c r="C15" s="161" t="s">
        <v>23</v>
      </c>
      <c r="D15" s="161"/>
      <c r="E15" s="162" t="s">
        <v>7</v>
      </c>
      <c r="F15" s="163">
        <v>53</v>
      </c>
      <c r="G15" s="164" t="s">
        <v>8</v>
      </c>
      <c r="H15" s="161"/>
      <c r="I15" s="161"/>
    </row>
    <row r="16" ht="32" customHeight="1" spans="3:9">
      <c r="C16" s="161" t="s">
        <v>24</v>
      </c>
      <c r="D16" s="161"/>
      <c r="E16" s="162" t="s">
        <v>7</v>
      </c>
      <c r="F16" s="163">
        <v>54</v>
      </c>
      <c r="G16" s="164" t="s">
        <v>8</v>
      </c>
      <c r="H16" s="161"/>
      <c r="I16" s="161"/>
    </row>
    <row r="17" ht="32" customHeight="1" spans="3:9">
      <c r="C17" s="161" t="s">
        <v>25</v>
      </c>
      <c r="D17" s="161"/>
      <c r="E17" s="162" t="s">
        <v>7</v>
      </c>
      <c r="F17" s="163">
        <v>55</v>
      </c>
      <c r="G17" s="164" t="s">
        <v>8</v>
      </c>
      <c r="H17" s="161"/>
      <c r="I17" s="161"/>
    </row>
    <row r="18" ht="32" customHeight="1" spans="3:9">
      <c r="C18" s="161" t="s">
        <v>26</v>
      </c>
      <c r="D18" s="161"/>
      <c r="E18" s="162" t="s">
        <v>7</v>
      </c>
      <c r="F18" s="163">
        <v>56</v>
      </c>
      <c r="G18" s="164" t="s">
        <v>8</v>
      </c>
      <c r="H18" s="161"/>
      <c r="I18" s="161"/>
    </row>
    <row r="19" ht="32" customHeight="1" spans="3:9">
      <c r="C19" s="161" t="s">
        <v>27</v>
      </c>
      <c r="D19" s="161"/>
      <c r="E19" s="162" t="s">
        <v>7</v>
      </c>
      <c r="F19" s="163">
        <v>57</v>
      </c>
      <c r="G19" s="164" t="s">
        <v>8</v>
      </c>
      <c r="H19" s="161"/>
      <c r="I19" s="161"/>
    </row>
    <row r="20" ht="32" customHeight="1" spans="3:9">
      <c r="C20" s="161" t="s">
        <v>28</v>
      </c>
      <c r="D20" s="161"/>
      <c r="E20" s="162" t="s">
        <v>7</v>
      </c>
      <c r="F20" s="163" t="s">
        <v>29</v>
      </c>
      <c r="G20" s="164" t="s">
        <v>8</v>
      </c>
      <c r="H20" s="161"/>
      <c r="I20" s="161"/>
    </row>
    <row r="21" ht="32" customHeight="1" spans="3:9">
      <c r="C21" s="161" t="s">
        <v>30</v>
      </c>
      <c r="D21" s="161"/>
      <c r="E21" s="162" t="s">
        <v>7</v>
      </c>
      <c r="F21" s="163" t="s">
        <v>31</v>
      </c>
      <c r="G21" s="164" t="s">
        <v>8</v>
      </c>
      <c r="H21" s="161"/>
      <c r="I21" s="161"/>
    </row>
    <row r="22" ht="32" customHeight="1" spans="3:9">
      <c r="C22" s="161" t="s">
        <v>32</v>
      </c>
      <c r="D22" s="161"/>
      <c r="E22" s="162" t="s">
        <v>7</v>
      </c>
      <c r="F22" s="163">
        <v>62</v>
      </c>
      <c r="G22" s="164" t="s">
        <v>8</v>
      </c>
      <c r="H22" s="161"/>
      <c r="I22" s="161"/>
    </row>
    <row r="23" ht="32" customHeight="1" spans="3:9">
      <c r="C23" s="161" t="s">
        <v>33</v>
      </c>
      <c r="D23" s="161"/>
      <c r="E23" s="162" t="s">
        <v>7</v>
      </c>
      <c r="F23" s="163">
        <v>63</v>
      </c>
      <c r="G23" s="164" t="s">
        <v>8</v>
      </c>
      <c r="H23" s="161"/>
      <c r="I23" s="161"/>
    </row>
    <row r="24" ht="32" customHeight="1" spans="3:9">
      <c r="C24" s="161" t="s">
        <v>34</v>
      </c>
      <c r="D24" s="161"/>
      <c r="E24" s="162" t="s">
        <v>7</v>
      </c>
      <c r="F24" s="163">
        <v>64</v>
      </c>
      <c r="G24" s="164" t="s">
        <v>8</v>
      </c>
      <c r="H24" s="161"/>
      <c r="I24" s="161"/>
    </row>
    <row r="25" ht="32" customHeight="1" spans="3:9">
      <c r="C25" s="161" t="s">
        <v>35</v>
      </c>
      <c r="D25" s="161"/>
      <c r="E25" s="162" t="s">
        <v>7</v>
      </c>
      <c r="F25" s="163">
        <v>65</v>
      </c>
      <c r="G25" s="164" t="s">
        <v>8</v>
      </c>
      <c r="H25" s="161"/>
      <c r="I25" s="161"/>
    </row>
    <row r="26" ht="32" customHeight="1" spans="3:9">
      <c r="C26" s="161" t="s">
        <v>36</v>
      </c>
      <c r="D26" s="161"/>
      <c r="E26" s="162" t="s">
        <v>7</v>
      </c>
      <c r="F26" s="163">
        <v>66</v>
      </c>
      <c r="G26" s="164" t="s">
        <v>8</v>
      </c>
      <c r="H26" s="161"/>
      <c r="I26" s="161"/>
    </row>
    <row r="27" ht="54" customHeight="1"/>
    <row r="28" ht="54" customHeight="1"/>
    <row r="29" ht="54" customHeight="1"/>
  </sheetData>
  <mergeCells count="1">
    <mergeCell ref="C1:G1"/>
  </mergeCells>
  <pageMargins left="0.75" right="0.75" top="0.66875" bottom="0.275" header="0.5" footer="0.118055555555556"/>
  <pageSetup paperSize="9" scale="9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5"/>
  <sheetViews>
    <sheetView workbookViewId="0">
      <selection activeCell="A39" sqref="A39"/>
    </sheetView>
  </sheetViews>
  <sheetFormatPr defaultColWidth="13.75" defaultRowHeight="24" customHeight="1" outlineLevelCol="2"/>
  <cols>
    <col min="1" max="1" width="74.0916666666667" style="65" customWidth="1"/>
    <col min="2" max="2" width="62.425" style="65" customWidth="1"/>
    <col min="3" max="3" width="59.275" style="65" customWidth="1"/>
    <col min="4" max="16375" width="13.75" style="65"/>
    <col min="16376" max="16384" width="13.75" style="1"/>
  </cols>
  <sheetData>
    <row r="1" customHeight="1" spans="1:1">
      <c r="A1" s="65" t="s">
        <v>37</v>
      </c>
    </row>
    <row r="2" s="65" customFormat="1" ht="27" customHeight="1" spans="1:3">
      <c r="A2" s="151" t="s">
        <v>38</v>
      </c>
      <c r="B2" s="151"/>
      <c r="C2" s="151"/>
    </row>
    <row r="3" s="65" customFormat="1" ht="18.75" customHeight="1" spans="1:3">
      <c r="A3" s="121" t="s">
        <v>39</v>
      </c>
      <c r="B3" s="121"/>
      <c r="C3" s="121"/>
    </row>
    <row r="4" s="65" customFormat="1" ht="17" customHeight="1" spans="1:3">
      <c r="A4" s="152" t="s">
        <v>40</v>
      </c>
      <c r="B4" s="152" t="s">
        <v>41</v>
      </c>
      <c r="C4" s="152" t="s">
        <v>42</v>
      </c>
    </row>
    <row r="5" s="65" customFormat="1" ht="17" customHeight="1" spans="1:3">
      <c r="A5" s="70" t="s">
        <v>43</v>
      </c>
      <c r="B5" s="153">
        <f>B6+B7+B8+B45</f>
        <v>175850</v>
      </c>
      <c r="C5" s="154"/>
    </row>
    <row r="6" s="65" customFormat="1" ht="17" customHeight="1" spans="1:3">
      <c r="A6" s="145" t="s">
        <v>44</v>
      </c>
      <c r="B6" s="72">
        <v>24630</v>
      </c>
      <c r="C6" s="148"/>
    </row>
    <row r="7" s="65" customFormat="1" ht="17" customHeight="1" spans="1:3">
      <c r="A7" s="145" t="s">
        <v>45</v>
      </c>
      <c r="B7" s="72"/>
      <c r="C7" s="148"/>
    </row>
    <row r="8" s="65" customFormat="1" ht="17" customHeight="1" spans="1:3">
      <c r="A8" s="141" t="s">
        <v>46</v>
      </c>
      <c r="B8" s="72">
        <f>B9+B14+B32+B44</f>
        <v>127279</v>
      </c>
      <c r="C8" s="148"/>
    </row>
    <row r="9" s="65" customFormat="1" ht="17" customHeight="1" spans="1:3">
      <c r="A9" s="74" t="s">
        <v>47</v>
      </c>
      <c r="B9" s="72">
        <f>SUM(B10:B13)</f>
        <v>1444</v>
      </c>
      <c r="C9" s="148"/>
    </row>
    <row r="10" s="65" customFormat="1" ht="17" customHeight="1" spans="1:3">
      <c r="A10" s="74" t="s">
        <v>48</v>
      </c>
      <c r="B10" s="155">
        <v>31</v>
      </c>
      <c r="C10" s="148"/>
    </row>
    <row r="11" s="65" customFormat="1" ht="17" customHeight="1" spans="1:3">
      <c r="A11" s="74" t="s">
        <v>49</v>
      </c>
      <c r="B11" s="155">
        <v>201</v>
      </c>
      <c r="C11" s="148"/>
    </row>
    <row r="12" s="65" customFormat="1" ht="17" customHeight="1" spans="1:3">
      <c r="A12" s="74" t="s">
        <v>50</v>
      </c>
      <c r="B12" s="155">
        <v>218</v>
      </c>
      <c r="C12" s="148"/>
    </row>
    <row r="13" s="65" customFormat="1" ht="17" customHeight="1" spans="1:3">
      <c r="A13" s="74" t="s">
        <v>51</v>
      </c>
      <c r="B13" s="155">
        <v>994</v>
      </c>
      <c r="C13" s="148"/>
    </row>
    <row r="14" s="65" customFormat="1" ht="17" customHeight="1" spans="1:3">
      <c r="A14" s="74" t="s">
        <v>52</v>
      </c>
      <c r="B14" s="72">
        <f>SUM(B15:B31)</f>
        <v>115849</v>
      </c>
      <c r="C14" s="148"/>
    </row>
    <row r="15" s="65" customFormat="1" ht="17" customHeight="1" spans="1:3">
      <c r="A15" s="74" t="s">
        <v>53</v>
      </c>
      <c r="B15" s="155">
        <v>1379</v>
      </c>
      <c r="C15" s="148"/>
    </row>
    <row r="16" s="65" customFormat="1" ht="17" customHeight="1" spans="1:3">
      <c r="A16" s="74" t="s">
        <v>54</v>
      </c>
      <c r="B16" s="155">
        <v>64102</v>
      </c>
      <c r="C16" s="148"/>
    </row>
    <row r="17" s="65" customFormat="1" ht="17" customHeight="1" spans="1:3">
      <c r="A17" s="74" t="s">
        <v>55</v>
      </c>
      <c r="B17" s="155">
        <v>5357</v>
      </c>
      <c r="C17" s="148"/>
    </row>
    <row r="18" s="65" customFormat="1" ht="17" customHeight="1" spans="1:3">
      <c r="A18" s="74" t="s">
        <v>56</v>
      </c>
      <c r="B18" s="155">
        <v>-3549</v>
      </c>
      <c r="C18" s="148"/>
    </row>
    <row r="19" s="65" customFormat="1" ht="17" customHeight="1" spans="1:3">
      <c r="A19" s="74" t="s">
        <v>57</v>
      </c>
      <c r="B19" s="155">
        <v>7301</v>
      </c>
      <c r="C19" s="148"/>
    </row>
    <row r="20" s="65" customFormat="1" ht="17" customHeight="1" spans="1:3">
      <c r="A20" s="74" t="s">
        <v>58</v>
      </c>
      <c r="B20" s="155">
        <v>7141</v>
      </c>
      <c r="C20" s="148"/>
    </row>
    <row r="21" s="65" customFormat="1" ht="17" customHeight="1" spans="1:3">
      <c r="A21" s="74" t="s">
        <v>59</v>
      </c>
      <c r="B21" s="155">
        <v>1407</v>
      </c>
      <c r="C21" s="148"/>
    </row>
    <row r="22" s="65" customFormat="1" ht="17" customHeight="1" spans="1:3">
      <c r="A22" s="74" t="s">
        <v>60</v>
      </c>
      <c r="B22" s="155">
        <v>10192</v>
      </c>
      <c r="C22" s="148"/>
    </row>
    <row r="23" s="65" customFormat="1" ht="17" customHeight="1" spans="1:3">
      <c r="A23" s="74" t="s">
        <v>61</v>
      </c>
      <c r="B23" s="155">
        <v>763</v>
      </c>
      <c r="C23" s="148"/>
    </row>
    <row r="24" s="65" customFormat="1" ht="17" customHeight="1" spans="1:3">
      <c r="A24" s="74" t="s">
        <v>62</v>
      </c>
      <c r="B24" s="155">
        <v>3569</v>
      </c>
      <c r="C24" s="148"/>
    </row>
    <row r="25" s="65" customFormat="1" ht="17" customHeight="1" spans="1:3">
      <c r="A25" s="74" t="s">
        <v>63</v>
      </c>
      <c r="B25" s="155">
        <v>132</v>
      </c>
      <c r="C25" s="148"/>
    </row>
    <row r="26" s="65" customFormat="1" ht="17" customHeight="1" spans="1:3">
      <c r="A26" s="74" t="s">
        <v>64</v>
      </c>
      <c r="B26" s="155">
        <v>8757</v>
      </c>
      <c r="C26" s="148"/>
    </row>
    <row r="27" s="65" customFormat="1" ht="17" customHeight="1" spans="1:3">
      <c r="A27" s="74" t="s">
        <v>65</v>
      </c>
      <c r="B27" s="155">
        <v>1635</v>
      </c>
      <c r="C27" s="148"/>
    </row>
    <row r="28" s="65" customFormat="1" ht="17" customHeight="1" spans="1:3">
      <c r="A28" s="74" t="s">
        <v>66</v>
      </c>
      <c r="B28" s="155">
        <v>992</v>
      </c>
      <c r="C28" s="148"/>
    </row>
    <row r="29" s="65" customFormat="1" ht="17" customHeight="1" spans="1:3">
      <c r="A29" s="74" t="s">
        <v>67</v>
      </c>
      <c r="B29" s="155">
        <v>6230</v>
      </c>
      <c r="C29" s="148"/>
    </row>
    <row r="30" s="65" customFormat="1" ht="17" customHeight="1" spans="1:3">
      <c r="A30" s="74" t="s">
        <v>68</v>
      </c>
      <c r="B30" s="155">
        <v>402</v>
      </c>
      <c r="C30" s="148"/>
    </row>
    <row r="31" s="65" customFormat="1" ht="17" customHeight="1" spans="1:3">
      <c r="A31" s="74" t="s">
        <v>69</v>
      </c>
      <c r="B31" s="155">
        <v>39</v>
      </c>
      <c r="C31" s="148"/>
    </row>
    <row r="32" s="65" customFormat="1" ht="17" customHeight="1" spans="1:3">
      <c r="A32" s="74" t="s">
        <v>70</v>
      </c>
      <c r="B32" s="72">
        <f>SUM(B33:B43)</f>
        <v>3671</v>
      </c>
      <c r="C32" s="148"/>
    </row>
    <row r="33" s="65" customFormat="1" ht="17" customHeight="1" spans="1:3">
      <c r="A33" s="74" t="s">
        <v>71</v>
      </c>
      <c r="B33" s="155">
        <v>165</v>
      </c>
      <c r="C33" s="148"/>
    </row>
    <row r="34" s="65" customFormat="1" ht="17" customHeight="1" spans="1:3">
      <c r="A34" s="74" t="s">
        <v>72</v>
      </c>
      <c r="B34" s="155"/>
      <c r="C34" s="148"/>
    </row>
    <row r="35" s="65" customFormat="1" ht="17" customHeight="1" spans="1:3">
      <c r="A35" s="74" t="s">
        <v>73</v>
      </c>
      <c r="B35" s="155">
        <v>34</v>
      </c>
      <c r="C35" s="148"/>
    </row>
    <row r="36" s="65" customFormat="1" ht="17" customHeight="1" spans="1:3">
      <c r="A36" s="74" t="s">
        <v>74</v>
      </c>
      <c r="B36" s="155"/>
      <c r="C36" s="148"/>
    </row>
    <row r="37" s="65" customFormat="1" ht="17" customHeight="1" spans="1:3">
      <c r="A37" s="74" t="s">
        <v>75</v>
      </c>
      <c r="B37" s="155">
        <v>42</v>
      </c>
      <c r="C37" s="148"/>
    </row>
    <row r="38" s="65" customFormat="1" ht="17" customHeight="1" spans="1:3">
      <c r="A38" s="74" t="s">
        <v>76</v>
      </c>
      <c r="B38" s="155">
        <v>1405</v>
      </c>
      <c r="C38" s="148"/>
    </row>
    <row r="39" s="65" customFormat="1" ht="17" customHeight="1" spans="1:3">
      <c r="A39" s="74" t="s">
        <v>77</v>
      </c>
      <c r="B39" s="155">
        <v>1339</v>
      </c>
      <c r="C39" s="148"/>
    </row>
    <row r="40" s="65" customFormat="1" ht="17" customHeight="1" spans="1:3">
      <c r="A40" s="74" t="s">
        <v>78</v>
      </c>
      <c r="B40" s="155">
        <v>293</v>
      </c>
      <c r="C40" s="148"/>
    </row>
    <row r="41" s="65" customFormat="1" ht="17" customHeight="1" spans="1:3">
      <c r="A41" s="74" t="s">
        <v>79</v>
      </c>
      <c r="B41" s="155">
        <v>82</v>
      </c>
      <c r="C41" s="148"/>
    </row>
    <row r="42" s="65" customFormat="1" ht="17" customHeight="1" spans="1:3">
      <c r="A42" s="74" t="s">
        <v>80</v>
      </c>
      <c r="B42" s="155">
        <v>130</v>
      </c>
      <c r="C42" s="148"/>
    </row>
    <row r="43" s="65" customFormat="1" ht="17" customHeight="1" spans="1:3">
      <c r="A43" s="74" t="s">
        <v>81</v>
      </c>
      <c r="B43" s="155">
        <v>181</v>
      </c>
      <c r="C43" s="148"/>
    </row>
    <row r="44" s="65" customFormat="1" ht="17" customHeight="1" spans="1:3">
      <c r="A44" s="74" t="s">
        <v>82</v>
      </c>
      <c r="B44" s="155">
        <v>6315</v>
      </c>
      <c r="C44" s="148"/>
    </row>
    <row r="45" s="65" customFormat="1" ht="17" customHeight="1" spans="1:3">
      <c r="A45" s="145" t="s">
        <v>83</v>
      </c>
      <c r="B45" s="155">
        <v>23941</v>
      </c>
      <c r="C45" s="148"/>
    </row>
  </sheetData>
  <mergeCells count="2">
    <mergeCell ref="A2:C2"/>
    <mergeCell ref="A3:C3"/>
  </mergeCells>
  <printOptions horizontalCentered="1"/>
  <pageMargins left="0.700694444444445" right="0.700694444444445" top="0.314583333333333" bottom="0.432638888888889" header="0.236111111111111" footer="0.298611111111111"/>
  <pageSetup paperSize="9" scale="68" fitToHeight="0" orientation="landscape" useFirstPageNumber="1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opLeftCell="A14" workbookViewId="0">
      <selection activeCell="A2" sqref="A2:E3"/>
    </sheetView>
  </sheetViews>
  <sheetFormatPr defaultColWidth="13.75" defaultRowHeight="24" customHeight="1" outlineLevelCol="4"/>
  <cols>
    <col min="1" max="1" width="36" style="65" customWidth="1"/>
    <col min="2" max="5" width="29.625" style="65" customWidth="1"/>
    <col min="6" max="16381" width="13.75" style="65"/>
    <col min="16382" max="16384" width="13.75" style="1"/>
  </cols>
  <sheetData>
    <row r="1" ht="15" customHeight="1" spans="1:1">
      <c r="A1" s="65" t="s">
        <v>84</v>
      </c>
    </row>
    <row r="2" s="65" customFormat="1" ht="27" customHeight="1" spans="1:5">
      <c r="A2" s="67" t="s">
        <v>85</v>
      </c>
      <c r="B2" s="68"/>
      <c r="C2" s="68"/>
      <c r="D2" s="68"/>
      <c r="E2" s="68"/>
    </row>
    <row r="3" s="65" customFormat="1" ht="18.75" customHeight="1" spans="1:5">
      <c r="A3" s="69"/>
      <c r="B3" s="69"/>
      <c r="C3" s="69"/>
      <c r="D3" s="69"/>
      <c r="E3" s="146" t="s">
        <v>39</v>
      </c>
    </row>
    <row r="4" s="65" customFormat="1" ht="21" customHeight="1" spans="1:5">
      <c r="A4" s="70" t="s">
        <v>86</v>
      </c>
      <c r="B4" s="70" t="s">
        <v>87</v>
      </c>
      <c r="C4" s="70" t="s">
        <v>41</v>
      </c>
      <c r="D4" s="70" t="s">
        <v>88</v>
      </c>
      <c r="E4" s="147" t="s">
        <v>42</v>
      </c>
    </row>
    <row r="5" s="65" customFormat="1" ht="21" customHeight="1" spans="1:5">
      <c r="A5" s="74" t="s">
        <v>89</v>
      </c>
      <c r="B5" s="102">
        <f>SUM(B6:B19)</f>
        <v>14158</v>
      </c>
      <c r="C5" s="102">
        <f>SUM(C6:C19)</f>
        <v>14160</v>
      </c>
      <c r="D5" s="148">
        <f>C5/B5*100</f>
        <v>100.014126289024</v>
      </c>
      <c r="E5" s="149"/>
    </row>
    <row r="6" s="65" customFormat="1" ht="21" customHeight="1" spans="1:5">
      <c r="A6" s="74" t="s">
        <v>90</v>
      </c>
      <c r="B6" s="102">
        <v>5660</v>
      </c>
      <c r="C6" s="102">
        <v>5650</v>
      </c>
      <c r="D6" s="148">
        <f t="shared" ref="D6:D27" si="0">C6/B6*100</f>
        <v>99.8233215547703</v>
      </c>
      <c r="E6" s="149"/>
    </row>
    <row r="7" s="65" customFormat="1" ht="21" customHeight="1" spans="1:5">
      <c r="A7" s="74" t="s">
        <v>91</v>
      </c>
      <c r="B7" s="102">
        <v>3657</v>
      </c>
      <c r="C7" s="102">
        <v>3650</v>
      </c>
      <c r="D7" s="148">
        <f t="shared" si="0"/>
        <v>99.8085862729013</v>
      </c>
      <c r="E7" s="149"/>
    </row>
    <row r="8" s="65" customFormat="1" ht="21" customHeight="1" spans="1:5">
      <c r="A8" s="74" t="s">
        <v>92</v>
      </c>
      <c r="B8" s="102">
        <v>313</v>
      </c>
      <c r="C8" s="102">
        <v>340</v>
      </c>
      <c r="D8" s="148">
        <f t="shared" si="0"/>
        <v>108.626198083067</v>
      </c>
      <c r="E8" s="149"/>
    </row>
    <row r="9" s="65" customFormat="1" ht="21" customHeight="1" spans="1:5">
      <c r="A9" s="74" t="s">
        <v>93</v>
      </c>
      <c r="B9" s="102">
        <v>2239</v>
      </c>
      <c r="C9" s="102">
        <v>2235</v>
      </c>
      <c r="D9" s="148">
        <f t="shared" si="0"/>
        <v>99.8213488164359</v>
      </c>
      <c r="E9" s="149"/>
    </row>
    <row r="10" s="65" customFormat="1" ht="21" customHeight="1" spans="1:5">
      <c r="A10" s="74" t="s">
        <v>94</v>
      </c>
      <c r="B10" s="102">
        <v>931</v>
      </c>
      <c r="C10" s="102">
        <v>930</v>
      </c>
      <c r="D10" s="148">
        <f t="shared" si="0"/>
        <v>99.8925886143931</v>
      </c>
      <c r="E10" s="149"/>
    </row>
    <row r="11" s="65" customFormat="1" ht="21" customHeight="1" spans="1:5">
      <c r="A11" s="74" t="s">
        <v>95</v>
      </c>
      <c r="B11" s="102">
        <v>268</v>
      </c>
      <c r="C11" s="102">
        <v>265</v>
      </c>
      <c r="D11" s="148">
        <f t="shared" si="0"/>
        <v>98.8805970149254</v>
      </c>
      <c r="E11" s="149"/>
    </row>
    <row r="12" s="65" customFormat="1" ht="21" customHeight="1" spans="1:5">
      <c r="A12" s="74" t="s">
        <v>96</v>
      </c>
      <c r="B12" s="102">
        <v>295</v>
      </c>
      <c r="C12" s="102">
        <v>295</v>
      </c>
      <c r="D12" s="148">
        <f t="shared" si="0"/>
        <v>100</v>
      </c>
      <c r="E12" s="149"/>
    </row>
    <row r="13" s="65" customFormat="1" ht="21" customHeight="1" spans="1:5">
      <c r="A13" s="74" t="s">
        <v>97</v>
      </c>
      <c r="B13" s="102">
        <v>207</v>
      </c>
      <c r="C13" s="102">
        <v>207</v>
      </c>
      <c r="D13" s="148">
        <f t="shared" si="0"/>
        <v>100</v>
      </c>
      <c r="E13" s="149"/>
    </row>
    <row r="14" s="65" customFormat="1" ht="21" customHeight="1" spans="1:5">
      <c r="A14" s="74" t="s">
        <v>98</v>
      </c>
      <c r="B14" s="102">
        <v>84</v>
      </c>
      <c r="C14" s="102">
        <v>84</v>
      </c>
      <c r="D14" s="148">
        <f t="shared" si="0"/>
        <v>100</v>
      </c>
      <c r="E14" s="149"/>
    </row>
    <row r="15" s="65" customFormat="1" ht="21" customHeight="1" spans="1:5">
      <c r="A15" s="74" t="s">
        <v>99</v>
      </c>
      <c r="B15" s="102">
        <v>209</v>
      </c>
      <c r="C15" s="102">
        <v>209</v>
      </c>
      <c r="D15" s="148">
        <f t="shared" si="0"/>
        <v>100</v>
      </c>
      <c r="E15" s="149"/>
    </row>
    <row r="16" s="65" customFormat="1" ht="21" customHeight="1" spans="1:5">
      <c r="A16" s="74" t="s">
        <v>100</v>
      </c>
      <c r="B16" s="102">
        <v>127</v>
      </c>
      <c r="C16" s="102">
        <v>127</v>
      </c>
      <c r="D16" s="148">
        <f t="shared" si="0"/>
        <v>100</v>
      </c>
      <c r="E16" s="149"/>
    </row>
    <row r="17" s="65" customFormat="1" ht="21" customHeight="1" spans="1:5">
      <c r="A17" s="74" t="s">
        <v>101</v>
      </c>
      <c r="B17" s="102">
        <v>140</v>
      </c>
      <c r="C17" s="102">
        <v>140</v>
      </c>
      <c r="D17" s="148">
        <f t="shared" si="0"/>
        <v>100</v>
      </c>
      <c r="E17" s="149"/>
    </row>
    <row r="18" s="65" customFormat="1" ht="21" customHeight="1" spans="1:5">
      <c r="A18" s="74" t="s">
        <v>102</v>
      </c>
      <c r="B18" s="102"/>
      <c r="C18" s="102"/>
      <c r="D18" s="148"/>
      <c r="E18" s="149"/>
    </row>
    <row r="19" s="65" customFormat="1" ht="21" customHeight="1" spans="1:5">
      <c r="A19" s="74" t="s">
        <v>103</v>
      </c>
      <c r="B19" s="102">
        <v>28</v>
      </c>
      <c r="C19" s="102">
        <v>28</v>
      </c>
      <c r="D19" s="148">
        <f t="shared" si="0"/>
        <v>100</v>
      </c>
      <c r="E19" s="149"/>
    </row>
    <row r="20" s="65" customFormat="1" ht="21" customHeight="1" spans="1:5">
      <c r="A20" s="74" t="s">
        <v>104</v>
      </c>
      <c r="B20" s="102">
        <f>SUM(B21:B26)</f>
        <v>7150</v>
      </c>
      <c r="C20" s="102">
        <f>SUM(C21:C26)</f>
        <v>10470</v>
      </c>
      <c r="D20" s="148">
        <f t="shared" si="0"/>
        <v>146.433566433566</v>
      </c>
      <c r="E20" s="149"/>
    </row>
    <row r="21" s="65" customFormat="1" ht="21" customHeight="1" spans="1:5">
      <c r="A21" s="74" t="s">
        <v>105</v>
      </c>
      <c r="B21" s="102">
        <v>1905</v>
      </c>
      <c r="C21" s="102">
        <v>1280</v>
      </c>
      <c r="D21" s="148">
        <f t="shared" si="0"/>
        <v>67.1916010498688</v>
      </c>
      <c r="E21" s="149"/>
    </row>
    <row r="22" s="65" customFormat="1" ht="21" customHeight="1" spans="1:5">
      <c r="A22" s="74" t="s">
        <v>106</v>
      </c>
      <c r="B22" s="102">
        <v>309</v>
      </c>
      <c r="C22" s="102">
        <v>310</v>
      </c>
      <c r="D22" s="148">
        <f t="shared" si="0"/>
        <v>100.323624595469</v>
      </c>
      <c r="E22" s="149"/>
    </row>
    <row r="23" s="65" customFormat="1" ht="21" customHeight="1" spans="1:5">
      <c r="A23" s="74" t="s">
        <v>107</v>
      </c>
      <c r="B23" s="102">
        <v>1357</v>
      </c>
      <c r="C23" s="102">
        <v>1000</v>
      </c>
      <c r="D23" s="148">
        <f t="shared" si="0"/>
        <v>73.6919675755343</v>
      </c>
      <c r="E23" s="149"/>
    </row>
    <row r="24" s="65" customFormat="1" ht="21" customHeight="1" spans="1:5">
      <c r="A24" s="74" t="s">
        <v>108</v>
      </c>
      <c r="B24" s="102">
        <v>3399</v>
      </c>
      <c r="C24" s="102">
        <v>7680</v>
      </c>
      <c r="D24" s="148">
        <f t="shared" si="0"/>
        <v>225.94880847308</v>
      </c>
      <c r="E24" s="150"/>
    </row>
    <row r="25" s="65" customFormat="1" ht="21" customHeight="1" spans="1:5">
      <c r="A25" s="74" t="s">
        <v>109</v>
      </c>
      <c r="B25" s="102"/>
      <c r="C25" s="102"/>
      <c r="D25" s="148"/>
      <c r="E25" s="149"/>
    </row>
    <row r="26" s="65" customFormat="1" ht="21" customHeight="1" spans="1:5">
      <c r="A26" s="74" t="s">
        <v>110</v>
      </c>
      <c r="B26" s="102">
        <v>180</v>
      </c>
      <c r="C26" s="102">
        <v>200</v>
      </c>
      <c r="D26" s="148">
        <f t="shared" si="0"/>
        <v>111.111111111111</v>
      </c>
      <c r="E26" s="149"/>
    </row>
    <row r="27" s="65" customFormat="1" ht="21" customHeight="1" spans="1:5">
      <c r="A27" s="70" t="s">
        <v>111</v>
      </c>
      <c r="B27" s="102">
        <f>B5+B20</f>
        <v>21308</v>
      </c>
      <c r="C27" s="102">
        <f>C20+C5</f>
        <v>24630</v>
      </c>
      <c r="D27" s="148">
        <f t="shared" si="0"/>
        <v>115.590388586446</v>
      </c>
      <c r="E27" s="149"/>
    </row>
  </sheetData>
  <mergeCells count="2">
    <mergeCell ref="A2:E2"/>
    <mergeCell ref="A3:D3"/>
  </mergeCells>
  <printOptions horizontalCentered="1"/>
  <pageMargins left="0.700694444444445" right="0.700694444444445" top="0.314583333333333" bottom="0.472222222222222" header="0.236111111111111" footer="0.298611111111111"/>
  <pageSetup paperSize="9" scale="86" firstPageNumber="2" fitToHeight="0" orientation="landscape" useFirstPageNumber="1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view="pageBreakPreview" zoomScaleNormal="100" workbookViewId="0">
      <selection activeCell="B29" sqref="B29"/>
    </sheetView>
  </sheetViews>
  <sheetFormatPr defaultColWidth="13.75" defaultRowHeight="24" customHeight="1" outlineLevelCol="2"/>
  <cols>
    <col min="1" max="3" width="47.375" style="65" customWidth="1"/>
    <col min="4" max="16367" width="13.75" style="65"/>
    <col min="16368" max="16384" width="13.75" style="1"/>
  </cols>
  <sheetData>
    <row r="1" ht="17" customHeight="1" spans="1:1">
      <c r="A1" s="65" t="s">
        <v>112</v>
      </c>
    </row>
    <row r="2" s="65" customFormat="1" ht="12" customHeight="1" spans="1:3">
      <c r="A2" s="67" t="s">
        <v>113</v>
      </c>
      <c r="B2" s="68"/>
      <c r="C2" s="68"/>
    </row>
    <row r="3" s="65" customFormat="1" ht="11" customHeight="1" spans="1:3">
      <c r="A3" s="67"/>
      <c r="B3" s="68"/>
      <c r="C3" s="68"/>
    </row>
    <row r="4" s="65" customFormat="1" ht="18.75" customHeight="1" spans="1:3">
      <c r="A4" s="139"/>
      <c r="B4" s="140"/>
      <c r="C4" s="77" t="s">
        <v>39</v>
      </c>
    </row>
    <row r="5" s="95" customFormat="1" ht="18" customHeight="1" spans="1:3">
      <c r="A5" s="70" t="s">
        <v>114</v>
      </c>
      <c r="B5" s="70" t="s">
        <v>41</v>
      </c>
      <c r="C5" s="70" t="s">
        <v>42</v>
      </c>
    </row>
    <row r="6" s="65" customFormat="1" ht="17" customHeight="1" spans="1:3">
      <c r="A6" s="70" t="s">
        <v>115</v>
      </c>
      <c r="B6" s="102">
        <f>B7+B31+B33</f>
        <v>175850</v>
      </c>
      <c r="C6" s="73"/>
    </row>
    <row r="7" s="65" customFormat="1" ht="17" customHeight="1" spans="1:3">
      <c r="A7" s="141" t="s">
        <v>116</v>
      </c>
      <c r="B7" s="102">
        <f>SUM(B8:B30)</f>
        <v>172895</v>
      </c>
      <c r="C7" s="73"/>
    </row>
    <row r="8" s="65" customFormat="1" ht="17" customHeight="1" spans="1:3">
      <c r="A8" s="142" t="s">
        <v>117</v>
      </c>
      <c r="B8" s="102">
        <v>16526</v>
      </c>
      <c r="C8" s="73"/>
    </row>
    <row r="9" s="65" customFormat="1" ht="17" customHeight="1" spans="1:3">
      <c r="A9" s="142" t="s">
        <v>118</v>
      </c>
      <c r="B9" s="102">
        <v>13</v>
      </c>
      <c r="C9" s="73"/>
    </row>
    <row r="10" s="65" customFormat="1" ht="17" customHeight="1" spans="1:3">
      <c r="A10" s="142" t="s">
        <v>119</v>
      </c>
      <c r="B10" s="102">
        <v>5793</v>
      </c>
      <c r="C10" s="73"/>
    </row>
    <row r="11" s="65" customFormat="1" ht="17" customHeight="1" spans="1:3">
      <c r="A11" s="142" t="s">
        <v>120</v>
      </c>
      <c r="B11" s="102">
        <v>22704</v>
      </c>
      <c r="C11" s="73"/>
    </row>
    <row r="12" s="65" customFormat="1" ht="17" customHeight="1" spans="1:3">
      <c r="A12" s="142" t="s">
        <v>121</v>
      </c>
      <c r="B12" s="102">
        <v>53</v>
      </c>
      <c r="C12" s="73"/>
    </row>
    <row r="13" s="65" customFormat="1" ht="17" customHeight="1" spans="1:3">
      <c r="A13" s="142" t="s">
        <v>122</v>
      </c>
      <c r="B13" s="102">
        <v>3101</v>
      </c>
      <c r="C13" s="73"/>
    </row>
    <row r="14" s="65" customFormat="1" ht="17" customHeight="1" spans="1:3">
      <c r="A14" s="142" t="s">
        <v>123</v>
      </c>
      <c r="B14" s="102">
        <v>32735</v>
      </c>
      <c r="C14" s="73"/>
    </row>
    <row r="15" s="65" customFormat="1" ht="17" customHeight="1" spans="1:3">
      <c r="A15" s="142" t="s">
        <v>124</v>
      </c>
      <c r="B15" s="123">
        <v>10651</v>
      </c>
      <c r="C15" s="143"/>
    </row>
    <row r="16" s="65" customFormat="1" ht="17" customHeight="1" spans="1:3">
      <c r="A16" s="142" t="s">
        <v>125</v>
      </c>
      <c r="B16" s="123">
        <v>4183</v>
      </c>
      <c r="C16" s="73"/>
    </row>
    <row r="17" s="65" customFormat="1" ht="17" customHeight="1" spans="1:3">
      <c r="A17" s="142" t="s">
        <v>126</v>
      </c>
      <c r="B17" s="123">
        <v>4751</v>
      </c>
      <c r="C17" s="73"/>
    </row>
    <row r="18" s="65" customFormat="1" ht="17" customHeight="1" spans="1:3">
      <c r="A18" s="142" t="s">
        <v>127</v>
      </c>
      <c r="B18" s="123">
        <v>31478</v>
      </c>
      <c r="C18" s="73"/>
    </row>
    <row r="19" s="65" customFormat="1" ht="17" customHeight="1" spans="1:3">
      <c r="A19" s="142" t="s">
        <v>128</v>
      </c>
      <c r="B19" s="123">
        <v>2392</v>
      </c>
      <c r="C19" s="73"/>
    </row>
    <row r="20" s="65" customFormat="1" ht="17" customHeight="1" spans="1:3">
      <c r="A20" s="142" t="s">
        <v>129</v>
      </c>
      <c r="B20" s="123">
        <v>535</v>
      </c>
      <c r="C20" s="73"/>
    </row>
    <row r="21" s="65" customFormat="1" ht="17" customHeight="1" spans="1:3">
      <c r="A21" s="142" t="s">
        <v>130</v>
      </c>
      <c r="B21" s="123">
        <v>294</v>
      </c>
      <c r="C21" s="73"/>
    </row>
    <row r="22" s="65" customFormat="1" ht="17" customHeight="1" spans="1:3">
      <c r="A22" s="142" t="s">
        <v>131</v>
      </c>
      <c r="B22" s="123"/>
      <c r="C22" s="73"/>
    </row>
    <row r="23" s="65" customFormat="1" ht="17" customHeight="1" spans="1:3">
      <c r="A23" s="142" t="s">
        <v>132</v>
      </c>
      <c r="B23" s="123">
        <v>1013</v>
      </c>
      <c r="C23" s="73"/>
    </row>
    <row r="24" s="65" customFormat="1" ht="17" customHeight="1" spans="1:3">
      <c r="A24" s="142" t="s">
        <v>133</v>
      </c>
      <c r="B24" s="123">
        <v>8106</v>
      </c>
      <c r="C24" s="73"/>
    </row>
    <row r="25" s="65" customFormat="1" ht="17" customHeight="1" spans="1:3">
      <c r="A25" s="142" t="s">
        <v>134</v>
      </c>
      <c r="B25" s="123">
        <v>116</v>
      </c>
      <c r="C25" s="73"/>
    </row>
    <row r="26" s="65" customFormat="1" ht="17" customHeight="1" spans="1:3">
      <c r="A26" s="142" t="s">
        <v>135</v>
      </c>
      <c r="B26" s="123">
        <v>1336</v>
      </c>
      <c r="C26" s="73"/>
    </row>
    <row r="27" s="65" customFormat="1" ht="17" customHeight="1" spans="1:3">
      <c r="A27" s="142" t="s">
        <v>136</v>
      </c>
      <c r="B27" s="123">
        <v>2000</v>
      </c>
      <c r="C27" s="73"/>
    </row>
    <row r="28" s="65" customFormat="1" ht="17" customHeight="1" spans="1:3">
      <c r="A28" s="142" t="s">
        <v>137</v>
      </c>
      <c r="B28" s="123">
        <v>22583</v>
      </c>
      <c r="C28" s="143"/>
    </row>
    <row r="29" s="65" customFormat="1" ht="17" customHeight="1" spans="1:3">
      <c r="A29" s="144" t="s">
        <v>138</v>
      </c>
      <c r="B29" s="123">
        <v>2516</v>
      </c>
      <c r="C29" s="73"/>
    </row>
    <row r="30" s="65" customFormat="1" ht="17" customHeight="1" spans="1:3">
      <c r="A30" s="144" t="s">
        <v>139</v>
      </c>
      <c r="B30" s="102">
        <v>16</v>
      </c>
      <c r="C30" s="73"/>
    </row>
    <row r="31" s="65" customFormat="1" ht="17" customHeight="1" spans="1:3">
      <c r="A31" s="141" t="s">
        <v>140</v>
      </c>
      <c r="B31" s="102">
        <f>B32</f>
        <v>1922</v>
      </c>
      <c r="C31" s="73"/>
    </row>
    <row r="32" s="65" customFormat="1" ht="17" customHeight="1" spans="1:3">
      <c r="A32" s="142" t="s">
        <v>141</v>
      </c>
      <c r="B32" s="102">
        <v>1922</v>
      </c>
      <c r="C32" s="73"/>
    </row>
    <row r="33" s="65" customFormat="1" ht="17" customHeight="1" spans="1:3">
      <c r="A33" s="145" t="s">
        <v>142</v>
      </c>
      <c r="B33" s="102">
        <f>B34</f>
        <v>1033</v>
      </c>
      <c r="C33" s="73"/>
    </row>
    <row r="34" s="65" customFormat="1" ht="17" customHeight="1" spans="1:3">
      <c r="A34" s="142" t="s">
        <v>143</v>
      </c>
      <c r="B34" s="102">
        <v>1033</v>
      </c>
      <c r="C34" s="73"/>
    </row>
  </sheetData>
  <mergeCells count="1">
    <mergeCell ref="A2:C3"/>
  </mergeCells>
  <printOptions horizontalCentered="1"/>
  <pageMargins left="0.700694444444445" right="0.700694444444445" top="0.314583333333333" bottom="0.432638888888889" header="0.236111111111111" footer="0.298611111111111"/>
  <pageSetup paperSize="9" scale="94" firstPageNumber="3" fitToHeight="0" orientation="landscape" useFirstPageNumber="1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opLeftCell="A5" workbookViewId="0">
      <selection activeCell="G31" sqref="G31"/>
    </sheetView>
  </sheetViews>
  <sheetFormatPr defaultColWidth="13.75" defaultRowHeight="24" customHeight="1"/>
  <cols>
    <col min="1" max="1" width="34.75" style="65" customWidth="1"/>
    <col min="2" max="3" width="15.625" style="65" customWidth="1"/>
    <col min="4" max="7" width="18.25" style="65" customWidth="1"/>
    <col min="8" max="8" width="17.375" style="65" customWidth="1"/>
    <col min="9" max="9" width="17" style="65" customWidth="1"/>
    <col min="10" max="16383" width="13.75" style="65"/>
    <col min="16384" max="16384" width="13.75" style="1"/>
  </cols>
  <sheetData>
    <row r="1" s="65" customFormat="1" ht="18.75" customHeight="1" spans="1:9">
      <c r="A1" s="117" t="s">
        <v>144</v>
      </c>
      <c r="B1" s="117"/>
      <c r="C1" s="117"/>
      <c r="D1" s="117"/>
      <c r="E1" s="117"/>
      <c r="F1" s="117"/>
      <c r="G1" s="117"/>
      <c r="H1" s="117"/>
      <c r="I1" s="117"/>
    </row>
    <row r="2" s="65" customFormat="1" ht="22.5" customHeight="1" spans="1:9">
      <c r="A2" s="125" t="s">
        <v>145</v>
      </c>
      <c r="B2" s="126"/>
      <c r="C2" s="126"/>
      <c r="D2" s="126"/>
      <c r="E2" s="126"/>
      <c r="F2" s="126"/>
      <c r="G2" s="126"/>
      <c r="H2" s="126"/>
      <c r="I2" s="137"/>
    </row>
    <row r="3" s="65" customFormat="1" ht="18.75" customHeight="1" spans="1:9">
      <c r="A3" s="121" t="s">
        <v>39</v>
      </c>
      <c r="B3" s="121"/>
      <c r="C3" s="121"/>
      <c r="D3" s="121"/>
      <c r="E3" s="121"/>
      <c r="F3" s="121"/>
      <c r="G3" s="121"/>
      <c r="H3" s="121"/>
      <c r="I3" s="121"/>
    </row>
    <row r="4" s="65" customFormat="1" ht="18.75" customHeight="1" spans="1:9">
      <c r="A4" s="127"/>
      <c r="B4" s="128" t="s">
        <v>146</v>
      </c>
      <c r="C4" s="129"/>
      <c r="D4" s="130"/>
      <c r="E4" s="128" t="s">
        <v>41</v>
      </c>
      <c r="F4" s="129"/>
      <c r="G4" s="130"/>
      <c r="H4" s="131" t="s">
        <v>147</v>
      </c>
      <c r="I4" s="132" t="s">
        <v>42</v>
      </c>
    </row>
    <row r="5" s="65" customFormat="1" ht="18.75" customHeight="1" spans="1:9">
      <c r="A5" s="70" t="s">
        <v>114</v>
      </c>
      <c r="B5" s="70" t="s">
        <v>148</v>
      </c>
      <c r="C5" s="71" t="s">
        <v>149</v>
      </c>
      <c r="D5" s="70" t="s">
        <v>150</v>
      </c>
      <c r="E5" s="132" t="s">
        <v>148</v>
      </c>
      <c r="F5" s="71" t="s">
        <v>149</v>
      </c>
      <c r="G5" s="70" t="s">
        <v>150</v>
      </c>
      <c r="H5" s="133"/>
      <c r="I5" s="138"/>
    </row>
    <row r="6" s="65" customFormat="1" ht="26" customHeight="1" spans="1:9">
      <c r="A6" s="70"/>
      <c r="B6" s="70"/>
      <c r="C6" s="71"/>
      <c r="D6" s="70"/>
      <c r="E6" s="134"/>
      <c r="F6" s="71"/>
      <c r="G6" s="70"/>
      <c r="H6" s="135"/>
      <c r="I6" s="134"/>
    </row>
    <row r="7" s="65" customFormat="1" ht="18.75" customHeight="1" spans="1:9">
      <c r="A7" s="122" t="s">
        <v>151</v>
      </c>
      <c r="B7" s="102">
        <f>C7+D7</f>
        <v>18705</v>
      </c>
      <c r="C7" s="102">
        <v>18660</v>
      </c>
      <c r="D7" s="102">
        <v>45</v>
      </c>
      <c r="E7" s="102">
        <f>F7+G7</f>
        <v>16526</v>
      </c>
      <c r="F7" s="102">
        <v>16513</v>
      </c>
      <c r="G7" s="102">
        <v>13</v>
      </c>
      <c r="H7" s="136">
        <f>E7/B7</f>
        <v>0.883507083667469</v>
      </c>
      <c r="I7" s="102"/>
    </row>
    <row r="8" s="116" customFormat="1" ht="18.75" customHeight="1" spans="1:9">
      <c r="A8" s="122" t="s">
        <v>152</v>
      </c>
      <c r="B8" s="102">
        <f t="shared" ref="B8:B32" si="0">C8+D8</f>
        <v>0</v>
      </c>
      <c r="C8" s="102"/>
      <c r="D8" s="102"/>
      <c r="E8" s="102">
        <f t="shared" ref="E8:E32" si="1">F8+G8</f>
        <v>0</v>
      </c>
      <c r="F8" s="102"/>
      <c r="G8" s="102"/>
      <c r="H8" s="136"/>
      <c r="I8" s="102"/>
    </row>
    <row r="9" s="116" customFormat="1" ht="18.75" customHeight="1" spans="1:9">
      <c r="A9" s="122" t="s">
        <v>153</v>
      </c>
      <c r="B9" s="102">
        <f t="shared" si="0"/>
        <v>3</v>
      </c>
      <c r="C9" s="102">
        <v>3</v>
      </c>
      <c r="D9" s="102"/>
      <c r="E9" s="102">
        <f t="shared" si="1"/>
        <v>13</v>
      </c>
      <c r="F9" s="102">
        <v>13</v>
      </c>
      <c r="G9" s="102"/>
      <c r="H9" s="136"/>
      <c r="I9" s="102"/>
    </row>
    <row r="10" s="116" customFormat="1" ht="18.75" customHeight="1" spans="1:9">
      <c r="A10" s="122" t="s">
        <v>154</v>
      </c>
      <c r="B10" s="102">
        <f t="shared" si="0"/>
        <v>5624</v>
      </c>
      <c r="C10" s="102">
        <v>5325</v>
      </c>
      <c r="D10" s="102">
        <v>299</v>
      </c>
      <c r="E10" s="102">
        <f t="shared" si="1"/>
        <v>5793</v>
      </c>
      <c r="F10" s="102">
        <v>5386</v>
      </c>
      <c r="G10" s="102">
        <v>407</v>
      </c>
      <c r="H10" s="136">
        <f t="shared" ref="H10:H32" si="2">E10/B10</f>
        <v>1.03004978662873</v>
      </c>
      <c r="I10" s="102"/>
    </row>
    <row r="11" s="116" customFormat="1" ht="18.75" customHeight="1" spans="1:9">
      <c r="A11" s="122" t="s">
        <v>155</v>
      </c>
      <c r="B11" s="102">
        <f t="shared" si="0"/>
        <v>22642</v>
      </c>
      <c r="C11" s="102">
        <v>20528</v>
      </c>
      <c r="D11" s="102">
        <v>2114</v>
      </c>
      <c r="E11" s="102">
        <f t="shared" si="1"/>
        <v>22704</v>
      </c>
      <c r="F11" s="102">
        <v>20856</v>
      </c>
      <c r="G11" s="102">
        <v>1848</v>
      </c>
      <c r="H11" s="136">
        <f t="shared" si="2"/>
        <v>1.00273827400406</v>
      </c>
      <c r="I11" s="102"/>
    </row>
    <row r="12" s="116" customFormat="1" ht="18.75" customHeight="1" spans="1:9">
      <c r="A12" s="122" t="s">
        <v>156</v>
      </c>
      <c r="B12" s="102">
        <f t="shared" si="0"/>
        <v>266</v>
      </c>
      <c r="C12" s="102">
        <v>266</v>
      </c>
      <c r="D12" s="102"/>
      <c r="E12" s="102">
        <f t="shared" si="1"/>
        <v>53</v>
      </c>
      <c r="F12" s="102">
        <v>53</v>
      </c>
      <c r="G12" s="102"/>
      <c r="H12" s="136">
        <f t="shared" si="2"/>
        <v>0.199248120300752</v>
      </c>
      <c r="I12" s="102"/>
    </row>
    <row r="13" s="116" customFormat="1" ht="18.75" customHeight="1" spans="1:9">
      <c r="A13" s="122" t="s">
        <v>157</v>
      </c>
      <c r="B13" s="102">
        <f t="shared" si="0"/>
        <v>4612</v>
      </c>
      <c r="C13" s="102">
        <v>2710</v>
      </c>
      <c r="D13" s="102">
        <v>1902</v>
      </c>
      <c r="E13" s="102">
        <f t="shared" si="1"/>
        <v>3101</v>
      </c>
      <c r="F13" s="102">
        <v>2927</v>
      </c>
      <c r="G13" s="102">
        <v>174</v>
      </c>
      <c r="H13" s="136">
        <f t="shared" si="2"/>
        <v>0.672376409366869</v>
      </c>
      <c r="I13" s="102"/>
    </row>
    <row r="14" s="116" customFormat="1" ht="18.75" customHeight="1" spans="1:9">
      <c r="A14" s="122" t="s">
        <v>158</v>
      </c>
      <c r="B14" s="102">
        <f t="shared" si="0"/>
        <v>25465</v>
      </c>
      <c r="C14" s="102">
        <v>25336</v>
      </c>
      <c r="D14" s="102">
        <v>129</v>
      </c>
      <c r="E14" s="102">
        <f t="shared" si="1"/>
        <v>32735</v>
      </c>
      <c r="F14" s="102">
        <v>32383</v>
      </c>
      <c r="G14" s="102">
        <v>352</v>
      </c>
      <c r="H14" s="136">
        <f t="shared" si="2"/>
        <v>1.28548988808168</v>
      </c>
      <c r="I14" s="102"/>
    </row>
    <row r="15" s="116" customFormat="1" ht="18.75" customHeight="1" spans="1:9">
      <c r="A15" s="122" t="s">
        <v>159</v>
      </c>
      <c r="B15" s="102">
        <f t="shared" si="0"/>
        <v>10841</v>
      </c>
      <c r="C15" s="102">
        <v>10457</v>
      </c>
      <c r="D15" s="102">
        <v>384</v>
      </c>
      <c r="E15" s="102">
        <f t="shared" si="1"/>
        <v>10651</v>
      </c>
      <c r="F15" s="102">
        <v>10365</v>
      </c>
      <c r="G15" s="102">
        <v>286</v>
      </c>
      <c r="H15" s="136">
        <f t="shared" si="2"/>
        <v>0.98247394151831</v>
      </c>
      <c r="I15" s="102"/>
    </row>
    <row r="16" s="116" customFormat="1" ht="18.75" customHeight="1" spans="1:9">
      <c r="A16" s="122" t="s">
        <v>160</v>
      </c>
      <c r="B16" s="102">
        <f t="shared" si="0"/>
        <v>4059</v>
      </c>
      <c r="C16" s="102">
        <v>4059</v>
      </c>
      <c r="D16" s="102"/>
      <c r="E16" s="102">
        <f t="shared" si="1"/>
        <v>4183</v>
      </c>
      <c r="F16" s="102">
        <v>3913</v>
      </c>
      <c r="G16" s="102">
        <v>270</v>
      </c>
      <c r="H16" s="136">
        <f t="shared" si="2"/>
        <v>1.03054939640305</v>
      </c>
      <c r="I16" s="102"/>
    </row>
    <row r="17" s="116" customFormat="1" ht="18.75" customHeight="1" spans="1:9">
      <c r="A17" s="122" t="s">
        <v>161</v>
      </c>
      <c r="B17" s="102">
        <f t="shared" si="0"/>
        <v>2626</v>
      </c>
      <c r="C17" s="102">
        <v>2626</v>
      </c>
      <c r="D17" s="102"/>
      <c r="E17" s="102">
        <f t="shared" si="1"/>
        <v>4751</v>
      </c>
      <c r="F17" s="102">
        <v>4751</v>
      </c>
      <c r="G17" s="102"/>
      <c r="H17" s="136">
        <f t="shared" si="2"/>
        <v>1.80921553693831</v>
      </c>
      <c r="I17" s="102"/>
    </row>
    <row r="18" s="116" customFormat="1" ht="18.75" customHeight="1" spans="1:9">
      <c r="A18" s="122" t="s">
        <v>162</v>
      </c>
      <c r="B18" s="102">
        <f t="shared" si="0"/>
        <v>36519</v>
      </c>
      <c r="C18" s="102">
        <v>25747</v>
      </c>
      <c r="D18" s="102">
        <v>10772</v>
      </c>
      <c r="E18" s="102">
        <f t="shared" si="1"/>
        <v>31478</v>
      </c>
      <c r="F18" s="102">
        <v>29321</v>
      </c>
      <c r="G18" s="102">
        <v>2157</v>
      </c>
      <c r="H18" s="136">
        <f t="shared" si="2"/>
        <v>0.861962266217585</v>
      </c>
      <c r="I18" s="102"/>
    </row>
    <row r="19" s="116" customFormat="1" ht="18.75" customHeight="1" spans="1:9">
      <c r="A19" s="122" t="s">
        <v>163</v>
      </c>
      <c r="B19" s="102">
        <f t="shared" si="0"/>
        <v>5457</v>
      </c>
      <c r="C19" s="102">
        <v>2273</v>
      </c>
      <c r="D19" s="102">
        <v>3184</v>
      </c>
      <c r="E19" s="102">
        <f t="shared" si="1"/>
        <v>2392</v>
      </c>
      <c r="F19" s="102">
        <v>2392</v>
      </c>
      <c r="G19" s="102"/>
      <c r="H19" s="136">
        <f t="shared" si="2"/>
        <v>0.43833608209639</v>
      </c>
      <c r="I19" s="102"/>
    </row>
    <row r="20" s="116" customFormat="1" ht="18.75" customHeight="1" spans="1:9">
      <c r="A20" s="122" t="s">
        <v>164</v>
      </c>
      <c r="B20" s="102">
        <f t="shared" si="0"/>
        <v>2014</v>
      </c>
      <c r="C20" s="102">
        <v>2014</v>
      </c>
      <c r="D20" s="102"/>
      <c r="E20" s="102">
        <f t="shared" si="1"/>
        <v>535</v>
      </c>
      <c r="F20" s="102">
        <v>535</v>
      </c>
      <c r="G20" s="102"/>
      <c r="H20" s="136">
        <f t="shared" si="2"/>
        <v>0.265640516385303</v>
      </c>
      <c r="I20" s="102"/>
    </row>
    <row r="21" s="116" customFormat="1" ht="18.75" customHeight="1" spans="1:9">
      <c r="A21" s="122" t="s">
        <v>165</v>
      </c>
      <c r="B21" s="102">
        <f t="shared" si="0"/>
        <v>860</v>
      </c>
      <c r="C21" s="102">
        <v>458</v>
      </c>
      <c r="D21" s="102">
        <v>402</v>
      </c>
      <c r="E21" s="102">
        <f t="shared" si="1"/>
        <v>294</v>
      </c>
      <c r="F21" s="102">
        <v>294</v>
      </c>
      <c r="G21" s="102"/>
      <c r="H21" s="136">
        <f t="shared" si="2"/>
        <v>0.341860465116279</v>
      </c>
      <c r="I21" s="102"/>
    </row>
    <row r="22" s="116" customFormat="1" ht="18.75" customHeight="1" spans="1:9">
      <c r="A22" s="122" t="s">
        <v>166</v>
      </c>
      <c r="B22" s="102">
        <f t="shared" si="0"/>
        <v>5</v>
      </c>
      <c r="C22" s="102">
        <v>5</v>
      </c>
      <c r="D22" s="102"/>
      <c r="E22" s="102">
        <f t="shared" si="1"/>
        <v>0</v>
      </c>
      <c r="F22" s="102"/>
      <c r="G22" s="102"/>
      <c r="H22" s="136">
        <f t="shared" si="2"/>
        <v>0</v>
      </c>
      <c r="I22" s="102"/>
    </row>
    <row r="23" s="116" customFormat="1" ht="18.75" customHeight="1" spans="1:9">
      <c r="A23" s="122" t="s">
        <v>167</v>
      </c>
      <c r="B23" s="102">
        <f t="shared" si="0"/>
        <v>0</v>
      </c>
      <c r="C23" s="102"/>
      <c r="D23" s="102"/>
      <c r="E23" s="102">
        <f t="shared" si="1"/>
        <v>0</v>
      </c>
      <c r="F23" s="102"/>
      <c r="G23" s="102"/>
      <c r="H23" s="136"/>
      <c r="I23" s="102"/>
    </row>
    <row r="24" s="116" customFormat="1" ht="18.75" customHeight="1" spans="1:9">
      <c r="A24" s="122" t="s">
        <v>168</v>
      </c>
      <c r="B24" s="102">
        <f t="shared" si="0"/>
        <v>1273</v>
      </c>
      <c r="C24" s="102">
        <v>1273</v>
      </c>
      <c r="D24" s="102"/>
      <c r="E24" s="102">
        <f t="shared" si="1"/>
        <v>1013</v>
      </c>
      <c r="F24" s="102">
        <v>1013</v>
      </c>
      <c r="G24" s="102"/>
      <c r="H24" s="136">
        <f t="shared" si="2"/>
        <v>0.795758051846033</v>
      </c>
      <c r="I24" s="102"/>
    </row>
    <row r="25" s="116" customFormat="1" ht="18.75" customHeight="1" spans="1:9">
      <c r="A25" s="122" t="s">
        <v>169</v>
      </c>
      <c r="B25" s="102">
        <f t="shared" si="0"/>
        <v>4098</v>
      </c>
      <c r="C25" s="102">
        <v>4098</v>
      </c>
      <c r="D25" s="102"/>
      <c r="E25" s="102">
        <f t="shared" si="1"/>
        <v>8106</v>
      </c>
      <c r="F25" s="102">
        <v>8106</v>
      </c>
      <c r="G25" s="102"/>
      <c r="H25" s="136">
        <f t="shared" si="2"/>
        <v>1.97803806734993</v>
      </c>
      <c r="I25" s="102"/>
    </row>
    <row r="26" s="116" customFormat="1" ht="18.75" customHeight="1" spans="1:9">
      <c r="A26" s="122" t="s">
        <v>170</v>
      </c>
      <c r="B26" s="102">
        <f t="shared" si="0"/>
        <v>116</v>
      </c>
      <c r="C26" s="102">
        <v>116</v>
      </c>
      <c r="D26" s="102"/>
      <c r="E26" s="102">
        <f t="shared" si="1"/>
        <v>116</v>
      </c>
      <c r="F26" s="102">
        <v>116</v>
      </c>
      <c r="G26" s="102"/>
      <c r="H26" s="136">
        <f t="shared" si="2"/>
        <v>1</v>
      </c>
      <c r="I26" s="102"/>
    </row>
    <row r="27" s="116" customFormat="1" ht="18.75" customHeight="1" spans="1:9">
      <c r="A27" s="122" t="s">
        <v>171</v>
      </c>
      <c r="B27" s="102">
        <f t="shared" si="0"/>
        <v>3955</v>
      </c>
      <c r="C27" s="102">
        <v>1713</v>
      </c>
      <c r="D27" s="102">
        <v>2242</v>
      </c>
      <c r="E27" s="102">
        <f t="shared" si="1"/>
        <v>1336</v>
      </c>
      <c r="F27" s="102">
        <v>1562</v>
      </c>
      <c r="G27" s="102">
        <v>-226</v>
      </c>
      <c r="H27" s="136">
        <f t="shared" si="2"/>
        <v>0.337800252844501</v>
      </c>
      <c r="I27" s="102"/>
    </row>
    <row r="28" s="116" customFormat="1" ht="18.75" customHeight="1" spans="1:9">
      <c r="A28" s="122" t="s">
        <v>172</v>
      </c>
      <c r="B28" s="102">
        <f t="shared" si="0"/>
        <v>2000</v>
      </c>
      <c r="C28" s="102">
        <v>2000</v>
      </c>
      <c r="D28" s="102"/>
      <c r="E28" s="102">
        <f t="shared" si="1"/>
        <v>2000</v>
      </c>
      <c r="F28" s="102">
        <v>2000</v>
      </c>
      <c r="G28" s="102"/>
      <c r="H28" s="136">
        <f t="shared" si="2"/>
        <v>1</v>
      </c>
      <c r="I28" s="102"/>
    </row>
    <row r="29" s="116" customFormat="1" ht="18.75" customHeight="1" spans="1:9">
      <c r="A29" s="122" t="s">
        <v>173</v>
      </c>
      <c r="B29" s="102">
        <f t="shared" si="0"/>
        <v>2685</v>
      </c>
      <c r="C29" s="102">
        <v>2685</v>
      </c>
      <c r="D29" s="102"/>
      <c r="E29" s="102">
        <f t="shared" si="1"/>
        <v>2516</v>
      </c>
      <c r="F29" s="102">
        <v>2516</v>
      </c>
      <c r="G29" s="102"/>
      <c r="H29" s="136">
        <f t="shared" si="2"/>
        <v>0.937057728119181</v>
      </c>
      <c r="I29" s="102"/>
    </row>
    <row r="30" s="116" customFormat="1" ht="18.75" customHeight="1" spans="1:9">
      <c r="A30" s="122" t="s">
        <v>174</v>
      </c>
      <c r="B30" s="102">
        <f t="shared" si="0"/>
        <v>1</v>
      </c>
      <c r="C30" s="102">
        <v>1</v>
      </c>
      <c r="D30" s="102"/>
      <c r="E30" s="102">
        <f t="shared" si="1"/>
        <v>16</v>
      </c>
      <c r="F30" s="102">
        <v>16</v>
      </c>
      <c r="G30" s="102"/>
      <c r="H30" s="136"/>
      <c r="I30" s="102"/>
    </row>
    <row r="31" s="116" customFormat="1" ht="18.75" customHeight="1" spans="1:9">
      <c r="A31" s="122" t="s">
        <v>175</v>
      </c>
      <c r="B31" s="102">
        <f t="shared" si="0"/>
        <v>24010</v>
      </c>
      <c r="C31" s="102">
        <v>23193</v>
      </c>
      <c r="D31" s="102">
        <v>817</v>
      </c>
      <c r="E31" s="102">
        <f t="shared" si="1"/>
        <v>22583</v>
      </c>
      <c r="F31" s="102">
        <v>21549</v>
      </c>
      <c r="G31" s="102">
        <f>1102-68</f>
        <v>1034</v>
      </c>
      <c r="H31" s="136">
        <f t="shared" si="2"/>
        <v>0.940566430653894</v>
      </c>
      <c r="I31" s="102"/>
    </row>
    <row r="32" s="116" customFormat="1" ht="18.75" customHeight="1" spans="1:9">
      <c r="A32" s="71" t="s">
        <v>176</v>
      </c>
      <c r="B32" s="102">
        <f t="shared" si="0"/>
        <v>177836</v>
      </c>
      <c r="C32" s="102">
        <f>SUM(C7:C31)</f>
        <v>155546</v>
      </c>
      <c r="D32" s="102">
        <f>SUM(D7:D31)</f>
        <v>22290</v>
      </c>
      <c r="E32" s="123">
        <f t="shared" si="1"/>
        <v>172895</v>
      </c>
      <c r="F32" s="102">
        <f>SUM(F7:F31)</f>
        <v>166580</v>
      </c>
      <c r="G32" s="102">
        <f>SUM(G7:G31)</f>
        <v>6315</v>
      </c>
      <c r="H32" s="136">
        <f t="shared" si="2"/>
        <v>0.972215974268427</v>
      </c>
      <c r="I32" s="102"/>
    </row>
  </sheetData>
  <mergeCells count="13">
    <mergeCell ref="A2:I2"/>
    <mergeCell ref="A3:I3"/>
    <mergeCell ref="B4:D4"/>
    <mergeCell ref="E4:G4"/>
    <mergeCell ref="A5:A6"/>
    <mergeCell ref="B5:B6"/>
    <mergeCell ref="C5:C6"/>
    <mergeCell ref="D5:D6"/>
    <mergeCell ref="E5:E6"/>
    <mergeCell ref="F5:F6"/>
    <mergeCell ref="G5:G6"/>
    <mergeCell ref="H4:H6"/>
    <mergeCell ref="I4:I6"/>
  </mergeCells>
  <printOptions horizontalCentered="1"/>
  <pageMargins left="0.700694444444445" right="0.700694444444445" top="0.314583333333333" bottom="0.432638888888889" header="0.236111111111111" footer="0.298611111111111"/>
  <pageSetup paperSize="9" scale="77" firstPageNumber="4" fitToHeight="0" orientation="landscape" useFirstPageNumber="1" horizontalDpi="600"/>
  <headerFooter>
    <oddFooter>&amp;C第 &amp;P 页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topLeftCell="A7" workbookViewId="0">
      <selection activeCell="B27" sqref="B27"/>
    </sheetView>
  </sheetViews>
  <sheetFormatPr defaultColWidth="13.75" defaultRowHeight="24" customHeight="1" outlineLevelCol="4"/>
  <cols>
    <col min="1" max="1" width="84.125" style="65" customWidth="1"/>
    <col min="2" max="2" width="28.25" style="65" customWidth="1"/>
    <col min="3" max="4" width="18.25" style="65" hidden="1" customWidth="1"/>
    <col min="5" max="5" width="38.625" style="65" customWidth="1"/>
    <col min="6" max="16379" width="13.75" style="65"/>
    <col min="16380" max="16384" width="13.75" style="1"/>
  </cols>
  <sheetData>
    <row r="1" s="65" customFormat="1" ht="18.75" customHeight="1" spans="1:5">
      <c r="A1" s="117" t="s">
        <v>177</v>
      </c>
      <c r="B1" s="117"/>
      <c r="C1" s="117"/>
      <c r="D1" s="117"/>
      <c r="E1" s="117"/>
    </row>
    <row r="2" s="65" customFormat="1" ht="22.5" customHeight="1" spans="1:5">
      <c r="A2" s="118" t="s">
        <v>145</v>
      </c>
      <c r="B2" s="119"/>
      <c r="C2" s="119"/>
      <c r="D2" s="119"/>
      <c r="E2" s="120"/>
    </row>
    <row r="3" s="65" customFormat="1" ht="17" customHeight="1" spans="1:5">
      <c r="A3" s="121" t="s">
        <v>39</v>
      </c>
      <c r="B3" s="121"/>
      <c r="C3" s="121"/>
      <c r="D3" s="121"/>
      <c r="E3" s="121"/>
    </row>
    <row r="4" s="65" customFormat="1" ht="18.75" customHeight="1" spans="1:5">
      <c r="A4" s="70" t="s">
        <v>114</v>
      </c>
      <c r="B4" s="70" t="s">
        <v>178</v>
      </c>
      <c r="C4" s="71" t="s">
        <v>149</v>
      </c>
      <c r="D4" s="70" t="s">
        <v>150</v>
      </c>
      <c r="E4" s="70" t="s">
        <v>42</v>
      </c>
    </row>
    <row r="5" s="65" customFormat="1" ht="16" customHeight="1" spans="1:5">
      <c r="A5" s="70"/>
      <c r="B5" s="70"/>
      <c r="C5" s="71"/>
      <c r="D5" s="70"/>
      <c r="E5" s="70"/>
    </row>
    <row r="6" s="65" customFormat="1" ht="18.75" customHeight="1" spans="1:5">
      <c r="A6" s="122" t="s">
        <v>151</v>
      </c>
      <c r="B6" s="102">
        <v>16526</v>
      </c>
      <c r="C6" s="102">
        <v>18660</v>
      </c>
      <c r="D6" s="102">
        <v>45</v>
      </c>
      <c r="E6" s="102"/>
    </row>
    <row r="7" s="116" customFormat="1" ht="18.75" customHeight="1" spans="1:5">
      <c r="A7" s="122" t="s">
        <v>152</v>
      </c>
      <c r="B7" s="102"/>
      <c r="C7" s="102"/>
      <c r="D7" s="102"/>
      <c r="E7" s="102"/>
    </row>
    <row r="8" s="116" customFormat="1" ht="18.75" customHeight="1" spans="1:5">
      <c r="A8" s="122" t="s">
        <v>153</v>
      </c>
      <c r="B8" s="102">
        <v>13</v>
      </c>
      <c r="C8" s="102">
        <v>3</v>
      </c>
      <c r="D8" s="102"/>
      <c r="E8" s="102"/>
    </row>
    <row r="9" s="116" customFormat="1" ht="18.75" customHeight="1" spans="1:5">
      <c r="A9" s="122" t="s">
        <v>154</v>
      </c>
      <c r="B9" s="102">
        <v>5793</v>
      </c>
      <c r="C9" s="102">
        <v>5325</v>
      </c>
      <c r="D9" s="102">
        <v>299</v>
      </c>
      <c r="E9" s="102"/>
    </row>
    <row r="10" s="116" customFormat="1" ht="18.75" customHeight="1" spans="1:5">
      <c r="A10" s="122" t="s">
        <v>155</v>
      </c>
      <c r="B10" s="123">
        <v>22704</v>
      </c>
      <c r="C10" s="102">
        <v>20528</v>
      </c>
      <c r="D10" s="102">
        <v>2114</v>
      </c>
      <c r="E10" s="102"/>
    </row>
    <row r="11" s="116" customFormat="1" ht="18.75" customHeight="1" spans="1:5">
      <c r="A11" s="122" t="s">
        <v>156</v>
      </c>
      <c r="B11" s="123">
        <v>53</v>
      </c>
      <c r="C11" s="102">
        <v>266</v>
      </c>
      <c r="D11" s="102"/>
      <c r="E11" s="102"/>
    </row>
    <row r="12" s="116" customFormat="1" ht="18.75" customHeight="1" spans="1:5">
      <c r="A12" s="122" t="s">
        <v>157</v>
      </c>
      <c r="B12" s="123">
        <v>3101</v>
      </c>
      <c r="C12" s="102">
        <v>2710</v>
      </c>
      <c r="D12" s="102">
        <v>1902</v>
      </c>
      <c r="E12" s="102"/>
    </row>
    <row r="13" s="116" customFormat="1" ht="18.75" customHeight="1" spans="1:5">
      <c r="A13" s="122" t="s">
        <v>158</v>
      </c>
      <c r="B13" s="123">
        <v>32735</v>
      </c>
      <c r="C13" s="102">
        <v>25336</v>
      </c>
      <c r="D13" s="102">
        <v>129</v>
      </c>
      <c r="E13" s="102"/>
    </row>
    <row r="14" s="116" customFormat="1" ht="18.75" customHeight="1" spans="1:5">
      <c r="A14" s="122" t="s">
        <v>159</v>
      </c>
      <c r="B14" s="123">
        <v>10651</v>
      </c>
      <c r="C14" s="102">
        <v>10457</v>
      </c>
      <c r="D14" s="102">
        <v>384</v>
      </c>
      <c r="E14" s="102"/>
    </row>
    <row r="15" s="116" customFormat="1" ht="18.75" customHeight="1" spans="1:5">
      <c r="A15" s="122" t="s">
        <v>160</v>
      </c>
      <c r="B15" s="123">
        <v>4183</v>
      </c>
      <c r="C15" s="102">
        <v>4059</v>
      </c>
      <c r="D15" s="102"/>
      <c r="E15" s="102"/>
    </row>
    <row r="16" s="116" customFormat="1" ht="18.75" customHeight="1" spans="1:5">
      <c r="A16" s="122" t="s">
        <v>161</v>
      </c>
      <c r="B16" s="123">
        <v>4751</v>
      </c>
      <c r="C16" s="102">
        <v>2626</v>
      </c>
      <c r="D16" s="102"/>
      <c r="E16" s="102"/>
    </row>
    <row r="17" s="116" customFormat="1" ht="18.75" customHeight="1" spans="1:5">
      <c r="A17" s="122" t="s">
        <v>162</v>
      </c>
      <c r="B17" s="123">
        <v>31478</v>
      </c>
      <c r="C17" s="102">
        <v>25747</v>
      </c>
      <c r="D17" s="102">
        <v>10772</v>
      </c>
      <c r="E17" s="102"/>
    </row>
    <row r="18" s="116" customFormat="1" ht="18.75" customHeight="1" spans="1:5">
      <c r="A18" s="122" t="s">
        <v>163</v>
      </c>
      <c r="B18" s="123">
        <v>2392</v>
      </c>
      <c r="C18" s="102">
        <v>2273</v>
      </c>
      <c r="D18" s="102">
        <v>3184</v>
      </c>
      <c r="E18" s="102"/>
    </row>
    <row r="19" s="116" customFormat="1" ht="18.75" customHeight="1" spans="1:5">
      <c r="A19" s="122" t="s">
        <v>164</v>
      </c>
      <c r="B19" s="123">
        <v>535</v>
      </c>
      <c r="C19" s="102">
        <v>2014</v>
      </c>
      <c r="D19" s="102"/>
      <c r="E19" s="102"/>
    </row>
    <row r="20" s="116" customFormat="1" ht="18.75" customHeight="1" spans="1:5">
      <c r="A20" s="122" t="s">
        <v>165</v>
      </c>
      <c r="B20" s="123">
        <v>294</v>
      </c>
      <c r="C20" s="102">
        <v>458</v>
      </c>
      <c r="D20" s="102">
        <v>402</v>
      </c>
      <c r="E20" s="102"/>
    </row>
    <row r="21" s="116" customFormat="1" ht="18.75" customHeight="1" spans="1:5">
      <c r="A21" s="122" t="s">
        <v>166</v>
      </c>
      <c r="B21" s="123"/>
      <c r="C21" s="102">
        <v>5</v>
      </c>
      <c r="D21" s="102"/>
      <c r="E21" s="102"/>
    </row>
    <row r="22" s="116" customFormat="1" ht="18.75" customHeight="1" spans="1:5">
      <c r="A22" s="122" t="s">
        <v>167</v>
      </c>
      <c r="B22" s="123"/>
      <c r="C22" s="102"/>
      <c r="D22" s="102"/>
      <c r="E22" s="102"/>
    </row>
    <row r="23" s="116" customFormat="1" ht="18.75" customHeight="1" spans="1:5">
      <c r="A23" s="122" t="s">
        <v>168</v>
      </c>
      <c r="B23" s="123">
        <v>1013</v>
      </c>
      <c r="C23" s="102">
        <v>1273</v>
      </c>
      <c r="D23" s="102"/>
      <c r="E23" s="102"/>
    </row>
    <row r="24" s="116" customFormat="1" ht="18.75" customHeight="1" spans="1:5">
      <c r="A24" s="122" t="s">
        <v>169</v>
      </c>
      <c r="B24" s="123">
        <v>8106</v>
      </c>
      <c r="C24" s="102">
        <v>4098</v>
      </c>
      <c r="D24" s="102"/>
      <c r="E24" s="102"/>
    </row>
    <row r="25" s="116" customFormat="1" ht="18.75" customHeight="1" spans="1:5">
      <c r="A25" s="122" t="s">
        <v>170</v>
      </c>
      <c r="B25" s="102">
        <v>116</v>
      </c>
      <c r="C25" s="102">
        <v>116</v>
      </c>
      <c r="D25" s="102"/>
      <c r="E25" s="102"/>
    </row>
    <row r="26" s="116" customFormat="1" ht="18.75" customHeight="1" spans="1:5">
      <c r="A26" s="122" t="s">
        <v>171</v>
      </c>
      <c r="B26" s="102">
        <v>1336</v>
      </c>
      <c r="C26" s="102">
        <v>1713</v>
      </c>
      <c r="D26" s="102">
        <v>2242</v>
      </c>
      <c r="E26" s="102"/>
    </row>
    <row r="27" s="116" customFormat="1" ht="18.75" customHeight="1" spans="1:5">
      <c r="A27" s="122" t="s">
        <v>172</v>
      </c>
      <c r="B27" s="102">
        <v>2000</v>
      </c>
      <c r="C27" s="102">
        <v>2000</v>
      </c>
      <c r="D27" s="102"/>
      <c r="E27" s="102"/>
    </row>
    <row r="28" s="116" customFormat="1" ht="18.75" customHeight="1" spans="1:5">
      <c r="A28" s="122" t="s">
        <v>173</v>
      </c>
      <c r="B28" s="102">
        <v>2516</v>
      </c>
      <c r="C28" s="102">
        <v>2685</v>
      </c>
      <c r="D28" s="102"/>
      <c r="E28" s="102"/>
    </row>
    <row r="29" s="116" customFormat="1" ht="18.75" customHeight="1" spans="1:5">
      <c r="A29" s="122" t="s">
        <v>174</v>
      </c>
      <c r="B29" s="102">
        <v>16</v>
      </c>
      <c r="C29" s="102">
        <v>1</v>
      </c>
      <c r="D29" s="102"/>
      <c r="E29" s="102"/>
    </row>
    <row r="30" s="116" customFormat="1" ht="18.75" customHeight="1" spans="1:5">
      <c r="A30" s="122" t="s">
        <v>175</v>
      </c>
      <c r="B30" s="102">
        <v>22583</v>
      </c>
      <c r="C30" s="102">
        <v>23193</v>
      </c>
      <c r="D30" s="102">
        <v>817</v>
      </c>
      <c r="E30" s="102"/>
    </row>
    <row r="31" s="116" customFormat="1" ht="18.75" customHeight="1" spans="1:5">
      <c r="A31" s="71" t="s">
        <v>176</v>
      </c>
      <c r="B31" s="102">
        <f>SUM(B6:B30)</f>
        <v>172895</v>
      </c>
      <c r="C31" s="102">
        <f>SUM(C6:C30)</f>
        <v>155546</v>
      </c>
      <c r="D31" s="102">
        <f>SUM(D6:D30)</f>
        <v>22290</v>
      </c>
      <c r="E31" s="102"/>
    </row>
    <row r="32" customHeight="1" spans="1:5">
      <c r="A32" s="71" t="s">
        <v>179</v>
      </c>
      <c r="B32" s="102">
        <f>B10+B11+B12+B13+B14+B15+B16+B17+B18+B20+B23+B24</f>
        <v>121461</v>
      </c>
      <c r="C32" s="73"/>
      <c r="D32" s="73"/>
      <c r="E32" s="124">
        <f>B32/B31</f>
        <v>0.702513085977038</v>
      </c>
    </row>
  </sheetData>
  <mergeCells count="7">
    <mergeCell ref="A2:E2"/>
    <mergeCell ref="A3:E3"/>
    <mergeCell ref="A4:A5"/>
    <mergeCell ref="B4:B5"/>
    <mergeCell ref="C4:C5"/>
    <mergeCell ref="D4:D5"/>
    <mergeCell ref="E4:E5"/>
  </mergeCells>
  <printOptions horizontalCentered="1"/>
  <pageMargins left="0.700694444444445" right="0.700694444444445" top="0.314583333333333" bottom="0.432638888888889" header="0.236111111111111" footer="0.298611111111111"/>
  <pageSetup paperSize="9" scale="88" firstPageNumber="5" fitToHeight="0" orientation="landscape" useFirstPageNumber="1" horizontalDpi="600"/>
  <headerFooter>
    <oddFooter>&amp;C第 &amp;P 页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32"/>
  <sheetViews>
    <sheetView view="pageBreakPreview" zoomScaleNormal="130" workbookViewId="0">
      <pane ySplit="4" topLeftCell="A5" activePane="bottomLeft" state="frozen"/>
      <selection/>
      <selection pane="bottomLeft" activeCell="B1290" sqref="B1290"/>
    </sheetView>
  </sheetViews>
  <sheetFormatPr defaultColWidth="9" defaultRowHeight="13.5"/>
  <cols>
    <col min="1" max="1" width="47.3666666666667" style="106" customWidth="1"/>
    <col min="2" max="2" width="24.55" style="106" customWidth="1"/>
    <col min="3" max="3" width="25.0666666666667" style="106" customWidth="1"/>
    <col min="4" max="4" width="17.5833333333333" style="106" customWidth="1"/>
    <col min="5" max="5" width="21.0583333333333" style="106" customWidth="1"/>
    <col min="6" max="6" width="10.25" style="106" customWidth="1"/>
    <col min="7" max="12" width="8" style="106" customWidth="1"/>
    <col min="13" max="16384" width="9" style="106"/>
  </cols>
  <sheetData>
    <row r="1" ht="14.25" spans="1:1">
      <c r="A1" s="107" t="s">
        <v>180</v>
      </c>
    </row>
    <row r="2" ht="21" customHeight="1" spans="1:5">
      <c r="A2" s="108" t="s">
        <v>181</v>
      </c>
      <c r="B2" s="108"/>
      <c r="C2" s="108"/>
      <c r="D2" s="108"/>
      <c r="E2" s="108"/>
    </row>
    <row r="3" ht="18" customHeight="1" spans="5:5">
      <c r="E3" s="106" t="s">
        <v>39</v>
      </c>
    </row>
    <row r="4" s="105" customFormat="1" ht="32" customHeight="1" spans="1:5">
      <c r="A4" s="109" t="s">
        <v>114</v>
      </c>
      <c r="B4" s="109" t="s">
        <v>41</v>
      </c>
      <c r="C4" s="109" t="s">
        <v>149</v>
      </c>
      <c r="D4" s="109" t="s">
        <v>182</v>
      </c>
      <c r="E4" s="109" t="s">
        <v>42</v>
      </c>
    </row>
    <row r="5" ht="15" customHeight="1" spans="1:13">
      <c r="A5" s="110" t="s">
        <v>176</v>
      </c>
      <c r="B5" s="111">
        <f>B6+B247+B263+B282+B372+B424+B480+B537+B666+B749+B818+B841+B949+B1001+B1065+B1085+B1115+B1125+B1170+B1191+B1236+B1286+B1287+B1292+B1298</f>
        <v>172895</v>
      </c>
      <c r="C5" s="111">
        <f>C6+C247+C263+C282+C372+C424+C480+C537+C666+C749+C818+C841+C949+C1001+C1065+C1085+C1115+C1125+C1170+C1191+C1236+C1286+C1287+C1292+C1298</f>
        <v>166580</v>
      </c>
      <c r="D5" s="111">
        <f>D6+D247+D263++D282+D372+D424+D480+D537++D666+D749+D818+D841+D949++D1001+D1065+D1085+D1115+D1125+D1170+D1191+D1236+D1286+D1287+D1292+D1298</f>
        <v>6315</v>
      </c>
      <c r="E5" s="112"/>
      <c r="F5" s="113"/>
      <c r="H5" s="113"/>
      <c r="M5" s="114"/>
    </row>
    <row r="6" ht="15" customHeight="1" spans="1:13">
      <c r="A6" s="112" t="s">
        <v>117</v>
      </c>
      <c r="B6" s="112">
        <f>C6+D6</f>
        <v>16526</v>
      </c>
      <c r="C6" s="111">
        <f>C7+C19+C28+C38+C49+C60+C71+C79+C101+C110+C148+C154+C161+C168+C175+C182+C189+C203+C209+C216+C231+C238</f>
        <v>16513</v>
      </c>
      <c r="D6" s="111">
        <f>D7+D19+D28+D79+D175+D182+D231</f>
        <v>13</v>
      </c>
      <c r="E6" s="112"/>
      <c r="F6" s="113"/>
      <c r="H6" s="113"/>
      <c r="M6" s="114"/>
    </row>
    <row r="7" ht="15" customHeight="1" spans="1:13">
      <c r="A7" s="112" t="s">
        <v>183</v>
      </c>
      <c r="B7" s="112">
        <f>C7+D7</f>
        <v>535</v>
      </c>
      <c r="C7" s="111">
        <f>SUM(C8:C18)</f>
        <v>535</v>
      </c>
      <c r="D7" s="111"/>
      <c r="E7" s="112"/>
      <c r="F7" s="113"/>
      <c r="H7" s="113"/>
      <c r="M7" s="114"/>
    </row>
    <row r="8" ht="15" customHeight="1" spans="1:13">
      <c r="A8" s="112" t="s">
        <v>184</v>
      </c>
      <c r="B8" s="112">
        <f t="shared" ref="B8:B71" si="0">C8+D8</f>
        <v>206</v>
      </c>
      <c r="C8" s="111">
        <v>206</v>
      </c>
      <c r="D8" s="111"/>
      <c r="E8" s="112"/>
      <c r="F8" s="113"/>
      <c r="H8" s="113"/>
      <c r="M8" s="114"/>
    </row>
    <row r="9" ht="15" customHeight="1" spans="1:13">
      <c r="A9" s="112" t="s">
        <v>185</v>
      </c>
      <c r="B9" s="112">
        <f t="shared" si="0"/>
        <v>47</v>
      </c>
      <c r="C9" s="111">
        <v>47</v>
      </c>
      <c r="D9" s="111"/>
      <c r="E9" s="112"/>
      <c r="F9" s="113"/>
      <c r="H9" s="113"/>
      <c r="M9" s="114"/>
    </row>
    <row r="10" ht="15" customHeight="1" spans="1:13">
      <c r="A10" s="112" t="s">
        <v>186</v>
      </c>
      <c r="B10" s="112"/>
      <c r="C10" s="111"/>
      <c r="D10" s="111"/>
      <c r="E10" s="112"/>
      <c r="F10" s="113"/>
      <c r="H10" s="113"/>
      <c r="M10" s="114"/>
    </row>
    <row r="11" ht="15" customHeight="1" spans="1:13">
      <c r="A11" s="112" t="s">
        <v>187</v>
      </c>
      <c r="B11" s="112">
        <f t="shared" si="0"/>
        <v>30</v>
      </c>
      <c r="C11" s="111">
        <v>30</v>
      </c>
      <c r="D11" s="111"/>
      <c r="E11" s="112"/>
      <c r="F11" s="113"/>
      <c r="H11" s="113"/>
      <c r="M11" s="114"/>
    </row>
    <row r="12" ht="15" customHeight="1" spans="1:13">
      <c r="A12" s="112" t="s">
        <v>188</v>
      </c>
      <c r="B12" s="112"/>
      <c r="C12" s="111"/>
      <c r="D12" s="111"/>
      <c r="E12" s="112"/>
      <c r="F12" s="113"/>
      <c r="H12" s="113"/>
      <c r="M12" s="114"/>
    </row>
    <row r="13" ht="15" customHeight="1" spans="1:13">
      <c r="A13" s="112" t="s">
        <v>189</v>
      </c>
      <c r="B13" s="112">
        <f t="shared" si="0"/>
        <v>5</v>
      </c>
      <c r="C13" s="111">
        <v>5</v>
      </c>
      <c r="D13" s="111"/>
      <c r="E13" s="112"/>
      <c r="F13" s="113"/>
      <c r="H13" s="113"/>
      <c r="M13" s="114"/>
    </row>
    <row r="14" ht="15" customHeight="1" spans="1:13">
      <c r="A14" s="112" t="s">
        <v>190</v>
      </c>
      <c r="B14" s="112">
        <f t="shared" si="0"/>
        <v>137</v>
      </c>
      <c r="C14" s="111">
        <v>137</v>
      </c>
      <c r="D14" s="111"/>
      <c r="E14" s="112"/>
      <c r="F14" s="113"/>
      <c r="H14" s="113"/>
      <c r="M14" s="114"/>
    </row>
    <row r="15" ht="15" customHeight="1" spans="1:13">
      <c r="A15" s="112" t="s">
        <v>191</v>
      </c>
      <c r="B15" s="112">
        <f t="shared" si="0"/>
        <v>80</v>
      </c>
      <c r="C15" s="111">
        <v>80</v>
      </c>
      <c r="D15" s="111"/>
      <c r="E15" s="112"/>
      <c r="F15" s="113"/>
      <c r="H15" s="113"/>
      <c r="M15" s="114"/>
    </row>
    <row r="16" ht="15" customHeight="1" spans="1:13">
      <c r="A16" s="112" t="s">
        <v>192</v>
      </c>
      <c r="B16" s="112"/>
      <c r="C16" s="111"/>
      <c r="D16" s="111"/>
      <c r="E16" s="112"/>
      <c r="F16" s="113"/>
      <c r="H16" s="113"/>
      <c r="M16" s="114"/>
    </row>
    <row r="17" ht="15" customHeight="1" spans="1:13">
      <c r="A17" s="112" t="s">
        <v>193</v>
      </c>
      <c r="B17" s="112">
        <f t="shared" si="0"/>
        <v>30</v>
      </c>
      <c r="C17" s="111">
        <v>30</v>
      </c>
      <c r="D17" s="111"/>
      <c r="E17" s="112"/>
      <c r="F17" s="113"/>
      <c r="H17" s="113"/>
      <c r="M17" s="114"/>
    </row>
    <row r="18" ht="15" customHeight="1" spans="1:13">
      <c r="A18" s="112" t="s">
        <v>194</v>
      </c>
      <c r="B18" s="112"/>
      <c r="C18" s="111"/>
      <c r="D18" s="111"/>
      <c r="E18" s="112"/>
      <c r="F18" s="113"/>
      <c r="H18" s="113"/>
      <c r="M18" s="114"/>
    </row>
    <row r="19" ht="15" customHeight="1" spans="1:13">
      <c r="A19" s="112" t="s">
        <v>195</v>
      </c>
      <c r="B19" s="112">
        <f t="shared" si="0"/>
        <v>294</v>
      </c>
      <c r="C19" s="111">
        <f>SUM(C20:C27)</f>
        <v>294</v>
      </c>
      <c r="D19" s="111"/>
      <c r="E19" s="112"/>
      <c r="F19" s="113"/>
      <c r="H19" s="113"/>
      <c r="M19" s="114"/>
    </row>
    <row r="20" ht="15" customHeight="1" spans="1:13">
      <c r="A20" s="112" t="s">
        <v>184</v>
      </c>
      <c r="B20" s="112">
        <f t="shared" si="0"/>
        <v>187</v>
      </c>
      <c r="C20" s="111">
        <v>187</v>
      </c>
      <c r="D20" s="111"/>
      <c r="E20" s="112"/>
      <c r="F20" s="113"/>
      <c r="H20" s="113"/>
      <c r="M20" s="114"/>
    </row>
    <row r="21" ht="15" customHeight="1" spans="1:13">
      <c r="A21" s="112" t="s">
        <v>185</v>
      </c>
      <c r="B21" s="112">
        <f t="shared" si="0"/>
        <v>37</v>
      </c>
      <c r="C21" s="111">
        <v>37</v>
      </c>
      <c r="D21" s="111"/>
      <c r="E21" s="112"/>
      <c r="F21" s="113"/>
      <c r="H21" s="113"/>
      <c r="M21" s="114"/>
    </row>
    <row r="22" ht="15" customHeight="1" spans="1:13">
      <c r="A22" s="112" t="s">
        <v>186</v>
      </c>
      <c r="B22" s="112"/>
      <c r="C22" s="111"/>
      <c r="D22" s="111"/>
      <c r="E22" s="112"/>
      <c r="F22" s="113"/>
      <c r="H22" s="113"/>
      <c r="M22" s="114"/>
    </row>
    <row r="23" ht="15" customHeight="1" spans="1:13">
      <c r="A23" s="112" t="s">
        <v>196</v>
      </c>
      <c r="B23" s="112">
        <f t="shared" si="0"/>
        <v>15</v>
      </c>
      <c r="C23" s="111">
        <v>15</v>
      </c>
      <c r="D23" s="111"/>
      <c r="E23" s="112"/>
      <c r="F23" s="113"/>
      <c r="H23" s="113"/>
      <c r="M23" s="114"/>
    </row>
    <row r="24" ht="15" customHeight="1" spans="1:13">
      <c r="A24" s="112" t="s">
        <v>197</v>
      </c>
      <c r="B24" s="112"/>
      <c r="C24" s="111"/>
      <c r="D24" s="111"/>
      <c r="E24" s="112"/>
      <c r="F24" s="113"/>
      <c r="H24" s="113"/>
      <c r="M24" s="114"/>
    </row>
    <row r="25" ht="15" customHeight="1" spans="1:13">
      <c r="A25" s="112" t="s">
        <v>198</v>
      </c>
      <c r="B25" s="112">
        <f t="shared" si="0"/>
        <v>34</v>
      </c>
      <c r="C25" s="111">
        <v>34</v>
      </c>
      <c r="D25" s="111"/>
      <c r="E25" s="112"/>
      <c r="F25" s="113"/>
      <c r="H25" s="113"/>
      <c r="M25" s="114"/>
    </row>
    <row r="26" ht="15" customHeight="1" spans="1:13">
      <c r="A26" s="112" t="s">
        <v>193</v>
      </c>
      <c r="B26" s="112">
        <f t="shared" si="0"/>
        <v>15</v>
      </c>
      <c r="C26" s="111">
        <v>15</v>
      </c>
      <c r="D26" s="111"/>
      <c r="E26" s="112"/>
      <c r="F26" s="113"/>
      <c r="H26" s="113"/>
      <c r="M26" s="114"/>
    </row>
    <row r="27" ht="15" customHeight="1" spans="1:13">
      <c r="A27" s="112" t="s">
        <v>199</v>
      </c>
      <c r="B27" s="112">
        <f t="shared" si="0"/>
        <v>6</v>
      </c>
      <c r="C27" s="111">
        <v>6</v>
      </c>
      <c r="D27" s="111"/>
      <c r="E27" s="112"/>
      <c r="F27" s="113"/>
      <c r="H27" s="113"/>
      <c r="M27" s="114"/>
    </row>
    <row r="28" ht="15" customHeight="1" spans="1:13">
      <c r="A28" s="112" t="s">
        <v>200</v>
      </c>
      <c r="B28" s="112">
        <f t="shared" si="0"/>
        <v>6502</v>
      </c>
      <c r="C28" s="111">
        <f>SUM(C29:C37)</f>
        <v>6502</v>
      </c>
      <c r="D28" s="111"/>
      <c r="E28" s="112"/>
      <c r="F28" s="113"/>
      <c r="H28" s="113"/>
      <c r="M28" s="114"/>
    </row>
    <row r="29" ht="15" customHeight="1" spans="1:13">
      <c r="A29" s="112" t="s">
        <v>184</v>
      </c>
      <c r="B29" s="112">
        <f t="shared" si="0"/>
        <v>2275</v>
      </c>
      <c r="C29" s="111">
        <v>2275</v>
      </c>
      <c r="D29" s="111"/>
      <c r="E29" s="112"/>
      <c r="F29" s="113"/>
      <c r="H29" s="113"/>
      <c r="M29" s="114"/>
    </row>
    <row r="30" ht="15" customHeight="1" spans="1:13">
      <c r="A30" s="112" t="s">
        <v>185</v>
      </c>
      <c r="B30" s="112">
        <f t="shared" si="0"/>
        <v>167</v>
      </c>
      <c r="C30" s="111">
        <v>167</v>
      </c>
      <c r="D30" s="111"/>
      <c r="E30" s="112"/>
      <c r="F30" s="113"/>
      <c r="H30" s="113"/>
      <c r="M30" s="114"/>
    </row>
    <row r="31" ht="15" customHeight="1" spans="1:13">
      <c r="A31" s="112" t="s">
        <v>186</v>
      </c>
      <c r="B31" s="112">
        <f t="shared" si="0"/>
        <v>1171</v>
      </c>
      <c r="C31" s="111">
        <v>1171</v>
      </c>
      <c r="D31" s="111"/>
      <c r="E31" s="112"/>
      <c r="F31" s="113"/>
      <c r="H31" s="113"/>
      <c r="M31" s="114"/>
    </row>
    <row r="32" ht="15" customHeight="1" spans="1:13">
      <c r="A32" s="112" t="s">
        <v>201</v>
      </c>
      <c r="B32" s="112"/>
      <c r="C32" s="111"/>
      <c r="D32" s="111"/>
      <c r="E32" s="112"/>
      <c r="F32" s="113"/>
      <c r="H32" s="113"/>
      <c r="M32" s="114"/>
    </row>
    <row r="33" ht="15" customHeight="1" spans="1:13">
      <c r="A33" s="112" t="s">
        <v>202</v>
      </c>
      <c r="B33" s="112"/>
      <c r="C33" s="111"/>
      <c r="D33" s="111"/>
      <c r="E33" s="112"/>
      <c r="F33" s="113"/>
      <c r="H33" s="113"/>
      <c r="M33" s="114"/>
    </row>
    <row r="34" ht="15" customHeight="1" spans="1:13">
      <c r="A34" s="112" t="s">
        <v>203</v>
      </c>
      <c r="B34" s="112">
        <f t="shared" si="0"/>
        <v>41</v>
      </c>
      <c r="C34" s="111">
        <v>41</v>
      </c>
      <c r="D34" s="111"/>
      <c r="E34" s="112"/>
      <c r="F34" s="113"/>
      <c r="H34" s="113"/>
      <c r="M34" s="114"/>
    </row>
    <row r="35" ht="15" customHeight="1" spans="1:13">
      <c r="A35" s="112" t="s">
        <v>204</v>
      </c>
      <c r="B35" s="112"/>
      <c r="C35" s="111"/>
      <c r="D35" s="111"/>
      <c r="E35" s="112"/>
      <c r="F35" s="113"/>
      <c r="H35" s="113"/>
      <c r="M35" s="114"/>
    </row>
    <row r="36" ht="15" customHeight="1" spans="1:13">
      <c r="A36" s="112" t="s">
        <v>193</v>
      </c>
      <c r="B36" s="112">
        <f t="shared" si="0"/>
        <v>2798</v>
      </c>
      <c r="C36" s="111">
        <v>2798</v>
      </c>
      <c r="D36" s="111"/>
      <c r="E36" s="112"/>
      <c r="F36" s="113"/>
      <c r="H36" s="113"/>
      <c r="M36" s="114"/>
    </row>
    <row r="37" ht="15" customHeight="1" spans="1:13">
      <c r="A37" s="112" t="s">
        <v>205</v>
      </c>
      <c r="B37" s="112">
        <f t="shared" si="0"/>
        <v>50</v>
      </c>
      <c r="C37" s="111">
        <v>50</v>
      </c>
      <c r="D37" s="111"/>
      <c r="E37" s="112"/>
      <c r="F37" s="113"/>
      <c r="H37" s="113"/>
      <c r="M37" s="114"/>
    </row>
    <row r="38" ht="15" customHeight="1" spans="1:13">
      <c r="A38" s="112" t="s">
        <v>206</v>
      </c>
      <c r="B38" s="112">
        <f t="shared" si="0"/>
        <v>439</v>
      </c>
      <c r="C38" s="111">
        <f>SUM(C39:C48)</f>
        <v>439</v>
      </c>
      <c r="D38" s="111"/>
      <c r="E38" s="112"/>
      <c r="F38" s="113"/>
      <c r="H38" s="113"/>
      <c r="M38" s="114"/>
    </row>
    <row r="39" ht="15" customHeight="1" spans="1:13">
      <c r="A39" s="112" t="s">
        <v>184</v>
      </c>
      <c r="B39" s="112">
        <f t="shared" si="0"/>
        <v>117</v>
      </c>
      <c r="C39" s="111">
        <v>117</v>
      </c>
      <c r="D39" s="111"/>
      <c r="E39" s="112"/>
      <c r="F39" s="113"/>
      <c r="H39" s="113"/>
      <c r="M39" s="114"/>
    </row>
    <row r="40" ht="15" customHeight="1" spans="1:13">
      <c r="A40" s="112" t="s">
        <v>185</v>
      </c>
      <c r="B40" s="112">
        <f t="shared" si="0"/>
        <v>10</v>
      </c>
      <c r="C40" s="111">
        <v>10</v>
      </c>
      <c r="D40" s="111"/>
      <c r="E40" s="112"/>
      <c r="F40" s="113"/>
      <c r="H40" s="113"/>
      <c r="M40" s="114"/>
    </row>
    <row r="41" ht="15" customHeight="1" spans="1:13">
      <c r="A41" s="112" t="s">
        <v>186</v>
      </c>
      <c r="B41" s="112"/>
      <c r="C41" s="111"/>
      <c r="D41" s="111"/>
      <c r="E41" s="112"/>
      <c r="F41" s="113"/>
      <c r="H41" s="113"/>
      <c r="M41" s="114"/>
    </row>
    <row r="42" ht="15" customHeight="1" spans="1:13">
      <c r="A42" s="112" t="s">
        <v>207</v>
      </c>
      <c r="B42" s="112">
        <f t="shared" si="0"/>
        <v>50</v>
      </c>
      <c r="C42" s="111">
        <v>50</v>
      </c>
      <c r="D42" s="111"/>
      <c r="E42" s="112"/>
      <c r="F42" s="113"/>
      <c r="H42" s="113"/>
      <c r="M42" s="114"/>
    </row>
    <row r="43" ht="15" customHeight="1" spans="1:13">
      <c r="A43" s="112" t="s">
        <v>208</v>
      </c>
      <c r="B43" s="112"/>
      <c r="C43" s="111"/>
      <c r="D43" s="111"/>
      <c r="E43" s="112"/>
      <c r="F43" s="113"/>
      <c r="H43" s="113"/>
      <c r="M43" s="114"/>
    </row>
    <row r="44" ht="15" customHeight="1" spans="1:13">
      <c r="A44" s="112" t="s">
        <v>209</v>
      </c>
      <c r="B44" s="112">
        <f t="shared" si="0"/>
        <v>16</v>
      </c>
      <c r="C44" s="111">
        <v>16</v>
      </c>
      <c r="D44" s="111"/>
      <c r="E44" s="112"/>
      <c r="F44" s="113"/>
      <c r="H44" s="113"/>
      <c r="M44" s="114"/>
    </row>
    <row r="45" ht="15" customHeight="1" spans="1:13">
      <c r="A45" s="112" t="s">
        <v>210</v>
      </c>
      <c r="B45" s="112"/>
      <c r="C45" s="111"/>
      <c r="D45" s="111"/>
      <c r="E45" s="112"/>
      <c r="F45" s="113"/>
      <c r="H45" s="113"/>
      <c r="M45" s="114"/>
    </row>
    <row r="46" ht="15" customHeight="1" spans="1:13">
      <c r="A46" s="112" t="s">
        <v>211</v>
      </c>
      <c r="B46" s="112">
        <f t="shared" si="0"/>
        <v>10</v>
      </c>
      <c r="C46" s="111">
        <v>10</v>
      </c>
      <c r="D46" s="111"/>
      <c r="E46" s="112"/>
      <c r="F46" s="113"/>
      <c r="H46" s="113"/>
      <c r="M46" s="114"/>
    </row>
    <row r="47" ht="15" customHeight="1" spans="1:13">
      <c r="A47" s="112" t="s">
        <v>193</v>
      </c>
      <c r="B47" s="112">
        <f t="shared" si="0"/>
        <v>212</v>
      </c>
      <c r="C47" s="111">
        <v>212</v>
      </c>
      <c r="D47" s="111"/>
      <c r="E47" s="112"/>
      <c r="F47" s="113"/>
      <c r="H47" s="113"/>
      <c r="M47" s="114"/>
    </row>
    <row r="48" ht="15" customHeight="1" spans="1:13">
      <c r="A48" s="112" t="s">
        <v>212</v>
      </c>
      <c r="B48" s="112">
        <f t="shared" si="0"/>
        <v>24</v>
      </c>
      <c r="C48" s="111">
        <v>24</v>
      </c>
      <c r="D48" s="111"/>
      <c r="E48" s="112"/>
      <c r="F48" s="113"/>
      <c r="H48" s="113"/>
      <c r="M48" s="114"/>
    </row>
    <row r="49" ht="15" customHeight="1" spans="1:13">
      <c r="A49" s="112" t="s">
        <v>213</v>
      </c>
      <c r="B49" s="112">
        <f t="shared" si="0"/>
        <v>201</v>
      </c>
      <c r="C49" s="111">
        <f>SUM(C50:C59)</f>
        <v>201</v>
      </c>
      <c r="D49" s="111"/>
      <c r="E49" s="112"/>
      <c r="F49" s="113"/>
      <c r="H49" s="113"/>
      <c r="M49" s="114"/>
    </row>
    <row r="50" ht="15" customHeight="1" spans="1:13">
      <c r="A50" s="112" t="s">
        <v>184</v>
      </c>
      <c r="B50" s="112">
        <f t="shared" si="0"/>
        <v>74</v>
      </c>
      <c r="C50" s="111">
        <v>74</v>
      </c>
      <c r="D50" s="111"/>
      <c r="E50" s="112"/>
      <c r="F50" s="113"/>
      <c r="H50" s="113"/>
      <c r="M50" s="114"/>
    </row>
    <row r="51" ht="15" customHeight="1" spans="1:13">
      <c r="A51" s="112" t="s">
        <v>185</v>
      </c>
      <c r="B51" s="112">
        <f t="shared" si="0"/>
        <v>4</v>
      </c>
      <c r="C51" s="111">
        <v>4</v>
      </c>
      <c r="D51" s="111"/>
      <c r="E51" s="112"/>
      <c r="F51" s="113"/>
      <c r="H51" s="113"/>
      <c r="M51" s="114"/>
    </row>
    <row r="52" ht="15" customHeight="1" spans="1:13">
      <c r="A52" s="112" t="s">
        <v>186</v>
      </c>
      <c r="B52" s="112"/>
      <c r="C52" s="111"/>
      <c r="D52" s="111"/>
      <c r="E52" s="112"/>
      <c r="F52" s="113"/>
      <c r="H52" s="113"/>
      <c r="M52" s="114"/>
    </row>
    <row r="53" ht="15" customHeight="1" spans="1:13">
      <c r="A53" s="112" t="s">
        <v>214</v>
      </c>
      <c r="B53" s="112"/>
      <c r="C53" s="111"/>
      <c r="D53" s="111"/>
      <c r="E53" s="112"/>
      <c r="F53" s="113"/>
      <c r="H53" s="113"/>
      <c r="M53" s="114"/>
    </row>
    <row r="54" ht="15" customHeight="1" spans="1:13">
      <c r="A54" s="112" t="s">
        <v>215</v>
      </c>
      <c r="B54" s="112">
        <f t="shared" si="0"/>
        <v>29</v>
      </c>
      <c r="C54" s="111">
        <v>29</v>
      </c>
      <c r="D54" s="111"/>
      <c r="E54" s="112"/>
      <c r="F54" s="113"/>
      <c r="H54" s="113"/>
      <c r="M54" s="114"/>
    </row>
    <row r="55" ht="15" customHeight="1" spans="1:13">
      <c r="A55" s="112" t="s">
        <v>216</v>
      </c>
      <c r="B55" s="112"/>
      <c r="C55" s="111"/>
      <c r="D55" s="111"/>
      <c r="E55" s="112"/>
      <c r="F55" s="113"/>
      <c r="H55" s="113"/>
      <c r="M55" s="114"/>
    </row>
    <row r="56" ht="15" customHeight="1" spans="1:13">
      <c r="A56" s="112" t="s">
        <v>217</v>
      </c>
      <c r="B56" s="112">
        <f t="shared" si="0"/>
        <v>3</v>
      </c>
      <c r="C56" s="111">
        <v>3</v>
      </c>
      <c r="D56" s="111"/>
      <c r="E56" s="112"/>
      <c r="F56" s="113"/>
      <c r="H56" s="113"/>
      <c r="M56" s="114"/>
    </row>
    <row r="57" ht="15" customHeight="1" spans="1:13">
      <c r="A57" s="112" t="s">
        <v>218</v>
      </c>
      <c r="B57" s="112">
        <f t="shared" si="0"/>
        <v>2</v>
      </c>
      <c r="C57" s="111">
        <v>2</v>
      </c>
      <c r="D57" s="111"/>
      <c r="E57" s="112"/>
      <c r="F57" s="113"/>
      <c r="H57" s="113"/>
      <c r="M57" s="114"/>
    </row>
    <row r="58" ht="15" customHeight="1" spans="1:13">
      <c r="A58" s="112" t="s">
        <v>193</v>
      </c>
      <c r="B58" s="112">
        <f t="shared" si="0"/>
        <v>88</v>
      </c>
      <c r="C58" s="111">
        <v>88</v>
      </c>
      <c r="D58" s="111"/>
      <c r="E58" s="112"/>
      <c r="F58" s="113"/>
      <c r="H58" s="113"/>
      <c r="M58" s="114"/>
    </row>
    <row r="59" ht="15" customHeight="1" spans="1:13">
      <c r="A59" s="112" t="s">
        <v>219</v>
      </c>
      <c r="B59" s="112">
        <f t="shared" si="0"/>
        <v>1</v>
      </c>
      <c r="C59" s="111">
        <v>1</v>
      </c>
      <c r="D59" s="111"/>
      <c r="E59" s="112"/>
      <c r="F59" s="113"/>
      <c r="H59" s="113"/>
      <c r="M59" s="114"/>
    </row>
    <row r="60" ht="15" customHeight="1" spans="1:13">
      <c r="A60" s="112" t="s">
        <v>220</v>
      </c>
      <c r="B60" s="112">
        <f t="shared" si="0"/>
        <v>1081</v>
      </c>
      <c r="C60" s="111">
        <f>SUM(C61:C70)</f>
        <v>1081</v>
      </c>
      <c r="D60" s="111"/>
      <c r="E60" s="112"/>
      <c r="F60" s="113"/>
      <c r="H60" s="113"/>
      <c r="M60" s="114"/>
    </row>
    <row r="61" ht="15" customHeight="1" spans="1:13">
      <c r="A61" s="112" t="s">
        <v>184</v>
      </c>
      <c r="B61" s="112">
        <f t="shared" si="0"/>
        <v>82</v>
      </c>
      <c r="C61" s="111">
        <v>82</v>
      </c>
      <c r="D61" s="111"/>
      <c r="E61" s="112"/>
      <c r="F61" s="113"/>
      <c r="H61" s="113"/>
      <c r="M61" s="114"/>
    </row>
    <row r="62" ht="15" customHeight="1" spans="1:13">
      <c r="A62" s="112" t="s">
        <v>185</v>
      </c>
      <c r="B62" s="112">
        <f t="shared" si="0"/>
        <v>132</v>
      </c>
      <c r="C62" s="111">
        <v>132</v>
      </c>
      <c r="D62" s="111"/>
      <c r="E62" s="112"/>
      <c r="F62" s="113"/>
      <c r="H62" s="113"/>
      <c r="M62" s="114"/>
    </row>
    <row r="63" ht="15" customHeight="1" spans="1:13">
      <c r="A63" s="112" t="s">
        <v>186</v>
      </c>
      <c r="B63" s="112"/>
      <c r="C63" s="111"/>
      <c r="D63" s="111"/>
      <c r="E63" s="112"/>
      <c r="F63" s="113"/>
      <c r="H63" s="113"/>
      <c r="M63" s="114"/>
    </row>
    <row r="64" ht="15" customHeight="1" spans="1:13">
      <c r="A64" s="112" t="s">
        <v>221</v>
      </c>
      <c r="B64" s="112">
        <f t="shared" si="0"/>
        <v>28</v>
      </c>
      <c r="C64" s="111">
        <v>28</v>
      </c>
      <c r="D64" s="111"/>
      <c r="E64" s="112"/>
      <c r="F64" s="113"/>
      <c r="H64" s="113"/>
      <c r="M64" s="114"/>
    </row>
    <row r="65" ht="15" customHeight="1" spans="1:13">
      <c r="A65" s="112" t="s">
        <v>222</v>
      </c>
      <c r="B65" s="112">
        <f t="shared" si="0"/>
        <v>77</v>
      </c>
      <c r="C65" s="111">
        <v>77</v>
      </c>
      <c r="D65" s="111"/>
      <c r="E65" s="112"/>
      <c r="F65" s="113"/>
      <c r="H65" s="113"/>
      <c r="M65" s="114"/>
    </row>
    <row r="66" ht="15" customHeight="1" spans="1:13">
      <c r="A66" s="112" t="s">
        <v>223</v>
      </c>
      <c r="B66" s="112"/>
      <c r="C66" s="111"/>
      <c r="D66" s="111"/>
      <c r="E66" s="112"/>
      <c r="F66" s="113"/>
      <c r="H66" s="113"/>
      <c r="M66" s="114"/>
    </row>
    <row r="67" ht="15" customHeight="1" spans="1:13">
      <c r="A67" s="112" t="s">
        <v>224</v>
      </c>
      <c r="B67" s="112">
        <f t="shared" si="0"/>
        <v>237</v>
      </c>
      <c r="C67" s="111">
        <v>237</v>
      </c>
      <c r="D67" s="111"/>
      <c r="E67" s="112"/>
      <c r="F67" s="113"/>
      <c r="H67" s="113"/>
      <c r="M67" s="114"/>
    </row>
    <row r="68" ht="15" customHeight="1" spans="1:13">
      <c r="A68" s="112" t="s">
        <v>225</v>
      </c>
      <c r="B68" s="112">
        <f t="shared" si="0"/>
        <v>45</v>
      </c>
      <c r="C68" s="111">
        <v>45</v>
      </c>
      <c r="D68" s="111"/>
      <c r="E68" s="112"/>
      <c r="F68" s="113"/>
      <c r="H68" s="113"/>
      <c r="M68" s="114"/>
    </row>
    <row r="69" ht="15" customHeight="1" spans="1:13">
      <c r="A69" s="112" t="s">
        <v>193</v>
      </c>
      <c r="B69" s="112">
        <f t="shared" si="0"/>
        <v>480</v>
      </c>
      <c r="C69" s="111">
        <v>480</v>
      </c>
      <c r="D69" s="111"/>
      <c r="E69" s="112"/>
      <c r="F69" s="113"/>
      <c r="H69" s="113"/>
      <c r="M69" s="114"/>
    </row>
    <row r="70" ht="15" customHeight="1" spans="1:13">
      <c r="A70" s="112" t="s">
        <v>226</v>
      </c>
      <c r="B70" s="112"/>
      <c r="C70" s="111"/>
      <c r="D70" s="111"/>
      <c r="E70" s="112"/>
      <c r="F70" s="113"/>
      <c r="H70" s="113"/>
      <c r="M70" s="114"/>
    </row>
    <row r="71" ht="15" customHeight="1" spans="1:13">
      <c r="A71" s="112" t="s">
        <v>227</v>
      </c>
      <c r="B71" s="112">
        <f t="shared" si="0"/>
        <v>611</v>
      </c>
      <c r="C71" s="111">
        <f>SUM(C72:C78)</f>
        <v>611</v>
      </c>
      <c r="D71" s="111"/>
      <c r="E71" s="112"/>
      <c r="F71" s="113"/>
      <c r="H71" s="113"/>
      <c r="M71" s="114"/>
    </row>
    <row r="72" ht="15" customHeight="1" spans="1:13">
      <c r="A72" s="112" t="s">
        <v>184</v>
      </c>
      <c r="B72" s="112"/>
      <c r="C72" s="111"/>
      <c r="D72" s="111"/>
      <c r="E72" s="112"/>
      <c r="F72" s="113"/>
      <c r="H72" s="113"/>
      <c r="M72" s="114"/>
    </row>
    <row r="73" ht="15" customHeight="1" spans="1:13">
      <c r="A73" s="112" t="s">
        <v>185</v>
      </c>
      <c r="B73" s="112"/>
      <c r="C73" s="111"/>
      <c r="D73" s="111"/>
      <c r="E73" s="112"/>
      <c r="F73" s="113"/>
      <c r="H73" s="113"/>
      <c r="M73" s="114"/>
    </row>
    <row r="74" ht="15" customHeight="1" spans="1:13">
      <c r="A74" s="112" t="s">
        <v>186</v>
      </c>
      <c r="B74" s="112"/>
      <c r="C74" s="111"/>
      <c r="D74" s="111"/>
      <c r="E74" s="112"/>
      <c r="F74" s="113"/>
      <c r="H74" s="113"/>
      <c r="M74" s="114"/>
    </row>
    <row r="75" ht="15" customHeight="1" spans="1:13">
      <c r="A75" s="112" t="s">
        <v>224</v>
      </c>
      <c r="B75" s="112"/>
      <c r="C75" s="111"/>
      <c r="D75" s="111"/>
      <c r="E75" s="112"/>
      <c r="F75" s="113"/>
      <c r="H75" s="113"/>
      <c r="M75" s="114"/>
    </row>
    <row r="76" ht="15" customHeight="1" spans="1:13">
      <c r="A76" s="112" t="s">
        <v>228</v>
      </c>
      <c r="B76" s="112">
        <f>C76+D76</f>
        <v>611</v>
      </c>
      <c r="C76" s="111">
        <v>611</v>
      </c>
      <c r="D76" s="111"/>
      <c r="E76" s="112"/>
      <c r="F76" s="113"/>
      <c r="H76" s="113"/>
      <c r="M76" s="114"/>
    </row>
    <row r="77" ht="15" customHeight="1" spans="1:13">
      <c r="A77" s="112" t="s">
        <v>193</v>
      </c>
      <c r="B77" s="112"/>
      <c r="C77" s="111"/>
      <c r="D77" s="111"/>
      <c r="E77" s="112"/>
      <c r="F77" s="113"/>
      <c r="H77" s="113"/>
      <c r="M77" s="114"/>
    </row>
    <row r="78" ht="15" customHeight="1" spans="1:13">
      <c r="A78" s="112" t="s">
        <v>229</v>
      </c>
      <c r="B78" s="112"/>
      <c r="C78" s="111"/>
      <c r="D78" s="111"/>
      <c r="E78" s="112"/>
      <c r="F78" s="113"/>
      <c r="H78" s="113"/>
      <c r="M78" s="114"/>
    </row>
    <row r="79" ht="15" customHeight="1" spans="1:13">
      <c r="A79" s="112" t="s">
        <v>230</v>
      </c>
      <c r="B79" s="112">
        <f>C79+D79</f>
        <v>396</v>
      </c>
      <c r="C79" s="111">
        <f>SUM(C80:C87)</f>
        <v>394</v>
      </c>
      <c r="D79" s="111">
        <f>SUM(D80:D87)</f>
        <v>2</v>
      </c>
      <c r="E79" s="112"/>
      <c r="F79" s="113"/>
      <c r="H79" s="113"/>
      <c r="M79" s="114"/>
    </row>
    <row r="80" ht="15" customHeight="1" spans="1:13">
      <c r="A80" s="112" t="s">
        <v>184</v>
      </c>
      <c r="B80" s="112">
        <f>C80+D80</f>
        <v>80</v>
      </c>
      <c r="C80" s="111">
        <v>80</v>
      </c>
      <c r="D80" s="111"/>
      <c r="E80" s="112"/>
      <c r="F80" s="113"/>
      <c r="H80" s="113"/>
      <c r="M80" s="114"/>
    </row>
    <row r="81" ht="15" customHeight="1" spans="1:13">
      <c r="A81" s="112" t="s">
        <v>185</v>
      </c>
      <c r="B81" s="112">
        <f>C81+D81</f>
        <v>8</v>
      </c>
      <c r="C81" s="111">
        <v>6</v>
      </c>
      <c r="D81" s="111">
        <v>2</v>
      </c>
      <c r="E81" s="112"/>
      <c r="F81" s="113"/>
      <c r="H81" s="113"/>
      <c r="M81" s="114"/>
    </row>
    <row r="82" ht="15" customHeight="1" spans="1:13">
      <c r="A82" s="112" t="s">
        <v>186</v>
      </c>
      <c r="B82" s="112"/>
      <c r="C82" s="111"/>
      <c r="D82" s="111"/>
      <c r="E82" s="112"/>
      <c r="F82" s="113"/>
      <c r="H82" s="113"/>
      <c r="M82" s="114"/>
    </row>
    <row r="83" ht="15" customHeight="1" spans="1:13">
      <c r="A83" s="112" t="s">
        <v>231</v>
      </c>
      <c r="B83" s="112">
        <f>C83+D83</f>
        <v>153</v>
      </c>
      <c r="C83" s="111">
        <v>153</v>
      </c>
      <c r="D83" s="111"/>
      <c r="E83" s="112"/>
      <c r="F83" s="113"/>
      <c r="H83" s="113"/>
      <c r="M83" s="114"/>
    </row>
    <row r="84" ht="15" customHeight="1" spans="1:13">
      <c r="A84" s="112" t="s">
        <v>232</v>
      </c>
      <c r="B84" s="112"/>
      <c r="C84" s="111"/>
      <c r="D84" s="111"/>
      <c r="E84" s="112"/>
      <c r="F84" s="113"/>
      <c r="H84" s="113"/>
      <c r="M84" s="114"/>
    </row>
    <row r="85" ht="15" customHeight="1" spans="1:13">
      <c r="A85" s="112" t="s">
        <v>224</v>
      </c>
      <c r="B85" s="112"/>
      <c r="C85" s="111"/>
      <c r="D85" s="111"/>
      <c r="E85" s="112"/>
      <c r="F85" s="113"/>
      <c r="H85" s="113"/>
      <c r="M85" s="114"/>
    </row>
    <row r="86" ht="15" customHeight="1" spans="1:13">
      <c r="A86" s="112" t="s">
        <v>193</v>
      </c>
      <c r="B86" s="112">
        <f>C86+D86</f>
        <v>135</v>
      </c>
      <c r="C86" s="111">
        <v>135</v>
      </c>
      <c r="D86" s="111"/>
      <c r="E86" s="112"/>
      <c r="F86" s="113"/>
      <c r="H86" s="113"/>
      <c r="M86" s="114"/>
    </row>
    <row r="87" ht="15" customHeight="1" spans="1:13">
      <c r="A87" s="112" t="s">
        <v>233</v>
      </c>
      <c r="B87" s="112">
        <f>C87+D87</f>
        <v>20</v>
      </c>
      <c r="C87" s="111">
        <v>20</v>
      </c>
      <c r="D87" s="111"/>
      <c r="E87" s="112"/>
      <c r="F87" s="113"/>
      <c r="H87" s="113"/>
      <c r="M87" s="114"/>
    </row>
    <row r="88" ht="15" customHeight="1" spans="1:13">
      <c r="A88" s="112" t="s">
        <v>234</v>
      </c>
      <c r="B88" s="112"/>
      <c r="C88" s="111"/>
      <c r="D88" s="111"/>
      <c r="E88" s="112"/>
      <c r="F88" s="113"/>
      <c r="H88" s="113"/>
      <c r="M88" s="114"/>
    </row>
    <row r="89" ht="15" customHeight="1" spans="1:13">
      <c r="A89" s="112" t="s">
        <v>184</v>
      </c>
      <c r="B89" s="112"/>
      <c r="C89" s="111"/>
      <c r="D89" s="111"/>
      <c r="E89" s="112"/>
      <c r="F89" s="113"/>
      <c r="H89" s="113"/>
      <c r="M89" s="114"/>
    </row>
    <row r="90" ht="15" customHeight="1" spans="1:13">
      <c r="A90" s="112" t="s">
        <v>185</v>
      </c>
      <c r="B90" s="112"/>
      <c r="C90" s="111"/>
      <c r="D90" s="111"/>
      <c r="E90" s="112"/>
      <c r="F90" s="113"/>
      <c r="H90" s="113"/>
      <c r="M90" s="114"/>
    </row>
    <row r="91" ht="15" customHeight="1" spans="1:13">
      <c r="A91" s="112" t="s">
        <v>186</v>
      </c>
      <c r="B91" s="112"/>
      <c r="C91" s="111"/>
      <c r="D91" s="111"/>
      <c r="E91" s="112"/>
      <c r="F91" s="113"/>
      <c r="H91" s="113"/>
      <c r="M91" s="114"/>
    </row>
    <row r="92" ht="15" customHeight="1" spans="1:13">
      <c r="A92" s="112" t="s">
        <v>235</v>
      </c>
      <c r="B92" s="112"/>
      <c r="C92" s="111"/>
      <c r="D92" s="111"/>
      <c r="E92" s="112"/>
      <c r="F92" s="113"/>
      <c r="H92" s="113"/>
      <c r="M92" s="114"/>
    </row>
    <row r="93" ht="15" customHeight="1" spans="1:13">
      <c r="A93" s="112" t="s">
        <v>236</v>
      </c>
      <c r="B93" s="112"/>
      <c r="C93" s="111"/>
      <c r="D93" s="111"/>
      <c r="E93" s="112"/>
      <c r="F93" s="113"/>
      <c r="H93" s="113"/>
      <c r="M93" s="114"/>
    </row>
    <row r="94" ht="15" customHeight="1" spans="1:13">
      <c r="A94" s="112" t="s">
        <v>224</v>
      </c>
      <c r="B94" s="112"/>
      <c r="C94" s="111"/>
      <c r="D94" s="111"/>
      <c r="E94" s="112"/>
      <c r="F94" s="113"/>
      <c r="H94" s="113"/>
      <c r="M94" s="114"/>
    </row>
    <row r="95" ht="15" customHeight="1" spans="1:13">
      <c r="A95" s="112" t="s">
        <v>237</v>
      </c>
      <c r="B95" s="112"/>
      <c r="C95" s="111"/>
      <c r="D95" s="111"/>
      <c r="E95" s="112"/>
      <c r="F95" s="113"/>
      <c r="H95" s="113"/>
      <c r="M95" s="114"/>
    </row>
    <row r="96" ht="15" customHeight="1" spans="1:13">
      <c r="A96" s="112" t="s">
        <v>238</v>
      </c>
      <c r="B96" s="112"/>
      <c r="C96" s="111"/>
      <c r="D96" s="111"/>
      <c r="E96" s="112"/>
      <c r="F96" s="113"/>
      <c r="H96" s="113"/>
      <c r="M96" s="114"/>
    </row>
    <row r="97" ht="15" customHeight="1" spans="1:13">
      <c r="A97" s="112" t="s">
        <v>239</v>
      </c>
      <c r="B97" s="112"/>
      <c r="C97" s="111"/>
      <c r="D97" s="111"/>
      <c r="E97" s="112"/>
      <c r="F97" s="113"/>
      <c r="H97" s="113"/>
      <c r="M97" s="114"/>
    </row>
    <row r="98" ht="15" customHeight="1" spans="1:13">
      <c r="A98" s="112" t="s">
        <v>240</v>
      </c>
      <c r="B98" s="112"/>
      <c r="C98" s="111"/>
      <c r="D98" s="111"/>
      <c r="E98" s="112"/>
      <c r="F98" s="113"/>
      <c r="H98" s="113"/>
      <c r="M98" s="114"/>
    </row>
    <row r="99" ht="15" customHeight="1" spans="1:13">
      <c r="A99" s="112" t="s">
        <v>193</v>
      </c>
      <c r="B99" s="112"/>
      <c r="C99" s="111"/>
      <c r="D99" s="111"/>
      <c r="E99" s="112"/>
      <c r="F99" s="113"/>
      <c r="H99" s="113"/>
      <c r="M99" s="114"/>
    </row>
    <row r="100" ht="15" customHeight="1" spans="1:13">
      <c r="A100" s="112" t="s">
        <v>241</v>
      </c>
      <c r="B100" s="112"/>
      <c r="C100" s="111"/>
      <c r="D100" s="111"/>
      <c r="E100" s="112"/>
      <c r="F100" s="113"/>
      <c r="H100" s="113"/>
      <c r="M100" s="114"/>
    </row>
    <row r="101" ht="15" customHeight="1" spans="1:13">
      <c r="A101" s="112" t="s">
        <v>242</v>
      </c>
      <c r="B101" s="112">
        <f>C101+D101</f>
        <v>1126</v>
      </c>
      <c r="C101" s="111">
        <f>SUM(C102:C109)</f>
        <v>1126</v>
      </c>
      <c r="D101" s="111"/>
      <c r="E101" s="112"/>
      <c r="F101" s="113"/>
      <c r="H101" s="113"/>
      <c r="M101" s="114"/>
    </row>
    <row r="102" ht="15" customHeight="1" spans="1:13">
      <c r="A102" s="112" t="s">
        <v>184</v>
      </c>
      <c r="B102" s="112">
        <f>C102+D102</f>
        <v>761</v>
      </c>
      <c r="C102" s="111">
        <v>761</v>
      </c>
      <c r="D102" s="111"/>
      <c r="E102" s="112"/>
      <c r="F102" s="113"/>
      <c r="H102" s="113"/>
      <c r="M102" s="114"/>
    </row>
    <row r="103" ht="15" customHeight="1" spans="1:13">
      <c r="A103" s="112" t="s">
        <v>185</v>
      </c>
      <c r="B103" s="112">
        <f>C103+D103</f>
        <v>50</v>
      </c>
      <c r="C103" s="111">
        <v>50</v>
      </c>
      <c r="D103" s="111"/>
      <c r="E103" s="112"/>
      <c r="F103" s="113"/>
      <c r="H103" s="113"/>
      <c r="M103" s="114"/>
    </row>
    <row r="104" ht="15" customHeight="1" spans="1:13">
      <c r="A104" s="112" t="s">
        <v>186</v>
      </c>
      <c r="B104" s="112"/>
      <c r="C104" s="111"/>
      <c r="D104" s="111"/>
      <c r="E104" s="112"/>
      <c r="F104" s="113"/>
      <c r="H104" s="113"/>
      <c r="M104" s="114"/>
    </row>
    <row r="105" ht="15" customHeight="1" spans="1:13">
      <c r="A105" s="112" t="s">
        <v>243</v>
      </c>
      <c r="B105" s="112"/>
      <c r="C105" s="111"/>
      <c r="D105" s="111"/>
      <c r="E105" s="112"/>
      <c r="F105" s="113"/>
      <c r="H105" s="113"/>
      <c r="M105" s="114"/>
    </row>
    <row r="106" ht="15" customHeight="1" spans="1:13">
      <c r="A106" s="112" t="s">
        <v>244</v>
      </c>
      <c r="B106" s="112"/>
      <c r="C106" s="111"/>
      <c r="D106" s="111"/>
      <c r="E106" s="112"/>
      <c r="F106" s="113"/>
      <c r="H106" s="113"/>
      <c r="M106" s="114"/>
    </row>
    <row r="107" ht="15" customHeight="1" spans="1:13">
      <c r="A107" s="112" t="s">
        <v>245</v>
      </c>
      <c r="B107" s="112">
        <f>C107+D107</f>
        <v>85</v>
      </c>
      <c r="C107" s="111">
        <v>85</v>
      </c>
      <c r="D107" s="111"/>
      <c r="E107" s="112"/>
      <c r="F107" s="113"/>
      <c r="H107" s="113"/>
      <c r="M107" s="114"/>
    </row>
    <row r="108" ht="15" customHeight="1" spans="1:13">
      <c r="A108" s="112" t="s">
        <v>193</v>
      </c>
      <c r="B108" s="112">
        <f>C108+D108</f>
        <v>230</v>
      </c>
      <c r="C108" s="111">
        <v>230</v>
      </c>
      <c r="D108" s="111"/>
      <c r="E108" s="112"/>
      <c r="F108" s="113"/>
      <c r="H108" s="113"/>
      <c r="M108" s="114"/>
    </row>
    <row r="109" ht="15" customHeight="1" spans="1:13">
      <c r="A109" s="112" t="s">
        <v>246</v>
      </c>
      <c r="B109" s="112"/>
      <c r="C109" s="111"/>
      <c r="D109" s="111"/>
      <c r="E109" s="112"/>
      <c r="F109" s="113"/>
      <c r="H109" s="113"/>
      <c r="M109" s="114"/>
    </row>
    <row r="110" ht="15" customHeight="1" spans="1:13">
      <c r="A110" s="112" t="s">
        <v>247</v>
      </c>
      <c r="B110" s="112">
        <f>C110+D110</f>
        <v>103</v>
      </c>
      <c r="C110" s="111">
        <f>SUM(C111:C120)</f>
        <v>103</v>
      </c>
      <c r="D110" s="111"/>
      <c r="E110" s="112"/>
      <c r="F110" s="113"/>
      <c r="H110" s="113"/>
      <c r="M110" s="114"/>
    </row>
    <row r="111" ht="15" customHeight="1" spans="1:13">
      <c r="A111" s="112" t="s">
        <v>184</v>
      </c>
      <c r="B111" s="112"/>
      <c r="C111" s="111"/>
      <c r="D111" s="111"/>
      <c r="E111" s="112"/>
      <c r="F111" s="113"/>
      <c r="H111" s="113"/>
      <c r="M111" s="114"/>
    </row>
    <row r="112" ht="15" customHeight="1" spans="1:13">
      <c r="A112" s="112" t="s">
        <v>185</v>
      </c>
      <c r="B112" s="112"/>
      <c r="C112" s="111"/>
      <c r="D112" s="111"/>
      <c r="E112" s="112"/>
      <c r="F112" s="113"/>
      <c r="H112" s="113"/>
      <c r="M112" s="114"/>
    </row>
    <row r="113" ht="15" customHeight="1" spans="1:13">
      <c r="A113" s="112" t="s">
        <v>186</v>
      </c>
      <c r="B113" s="112"/>
      <c r="C113" s="111"/>
      <c r="D113" s="111"/>
      <c r="E113" s="112"/>
      <c r="F113" s="113"/>
      <c r="H113" s="113"/>
      <c r="M113" s="114"/>
    </row>
    <row r="114" ht="15" customHeight="1" spans="1:13">
      <c r="A114" s="112" t="s">
        <v>248</v>
      </c>
      <c r="B114" s="112"/>
      <c r="C114" s="111"/>
      <c r="D114" s="111"/>
      <c r="E114" s="112"/>
      <c r="F114" s="113"/>
      <c r="H114" s="113"/>
      <c r="M114" s="114"/>
    </row>
    <row r="115" ht="15" customHeight="1" spans="1:13">
      <c r="A115" s="112" t="s">
        <v>249</v>
      </c>
      <c r="B115" s="112"/>
      <c r="C115" s="111"/>
      <c r="D115" s="111"/>
      <c r="E115" s="112"/>
      <c r="F115" s="113"/>
      <c r="H115" s="113"/>
      <c r="M115" s="114"/>
    </row>
    <row r="116" ht="15" customHeight="1" spans="1:13">
      <c r="A116" s="112" t="s">
        <v>250</v>
      </c>
      <c r="B116" s="112"/>
      <c r="C116" s="111"/>
      <c r="D116" s="111"/>
      <c r="E116" s="112"/>
      <c r="F116" s="113"/>
      <c r="H116" s="113"/>
      <c r="M116" s="114"/>
    </row>
    <row r="117" ht="15" customHeight="1" spans="1:13">
      <c r="A117" s="112" t="s">
        <v>251</v>
      </c>
      <c r="B117" s="112"/>
      <c r="C117" s="111"/>
      <c r="D117" s="111"/>
      <c r="E117" s="112"/>
      <c r="F117" s="113"/>
      <c r="H117" s="113"/>
      <c r="M117" s="114"/>
    </row>
    <row r="118" ht="15" customHeight="1" spans="1:13">
      <c r="A118" s="112" t="s">
        <v>252</v>
      </c>
      <c r="B118" s="112">
        <f>C118+D118</f>
        <v>103</v>
      </c>
      <c r="C118" s="111">
        <v>103</v>
      </c>
      <c r="D118" s="111"/>
      <c r="E118" s="112"/>
      <c r="F118" s="113"/>
      <c r="H118" s="113"/>
      <c r="M118" s="114"/>
    </row>
    <row r="119" ht="15" customHeight="1" spans="1:13">
      <c r="A119" s="112" t="s">
        <v>193</v>
      </c>
      <c r="B119" s="112"/>
      <c r="C119" s="111"/>
      <c r="D119" s="111"/>
      <c r="E119" s="112"/>
      <c r="F119" s="113"/>
      <c r="H119" s="113"/>
      <c r="M119" s="114"/>
    </row>
    <row r="120" ht="15" customHeight="1" spans="1:13">
      <c r="A120" s="112" t="s">
        <v>253</v>
      </c>
      <c r="B120" s="112"/>
      <c r="C120" s="111"/>
      <c r="D120" s="111"/>
      <c r="E120" s="112"/>
      <c r="F120" s="113"/>
      <c r="H120" s="113"/>
      <c r="M120" s="114"/>
    </row>
    <row r="121" ht="15" customHeight="1" spans="1:13">
      <c r="A121" s="112" t="s">
        <v>254</v>
      </c>
      <c r="B121" s="112"/>
      <c r="C121" s="111"/>
      <c r="D121" s="111"/>
      <c r="E121" s="112"/>
      <c r="F121" s="113"/>
      <c r="H121" s="113"/>
      <c r="M121" s="114"/>
    </row>
    <row r="122" ht="15" customHeight="1" spans="1:13">
      <c r="A122" s="112" t="s">
        <v>184</v>
      </c>
      <c r="B122" s="112"/>
      <c r="C122" s="111"/>
      <c r="D122" s="111"/>
      <c r="E122" s="112"/>
      <c r="F122" s="113"/>
      <c r="H122" s="113"/>
      <c r="M122" s="114"/>
    </row>
    <row r="123" ht="15" customHeight="1" spans="1:13">
      <c r="A123" s="112" t="s">
        <v>185</v>
      </c>
      <c r="B123" s="112"/>
      <c r="C123" s="111"/>
      <c r="D123" s="111"/>
      <c r="E123" s="112"/>
      <c r="F123" s="113"/>
      <c r="H123" s="113"/>
      <c r="M123" s="114"/>
    </row>
    <row r="124" ht="15" customHeight="1" spans="1:13">
      <c r="A124" s="112" t="s">
        <v>186</v>
      </c>
      <c r="B124" s="112"/>
      <c r="C124" s="111"/>
      <c r="D124" s="111"/>
      <c r="E124" s="112"/>
      <c r="F124" s="113"/>
      <c r="H124" s="113"/>
      <c r="M124" s="114"/>
    </row>
    <row r="125" ht="15" customHeight="1" spans="1:13">
      <c r="A125" s="112" t="s">
        <v>255</v>
      </c>
      <c r="B125" s="112"/>
      <c r="C125" s="111"/>
      <c r="D125" s="111"/>
      <c r="E125" s="112"/>
      <c r="F125" s="113"/>
      <c r="H125" s="113"/>
      <c r="M125" s="114"/>
    </row>
    <row r="126" ht="15" customHeight="1" spans="1:13">
      <c r="A126" s="112" t="s">
        <v>256</v>
      </c>
      <c r="B126" s="112"/>
      <c r="C126" s="111"/>
      <c r="D126" s="111"/>
      <c r="E126" s="112"/>
      <c r="F126" s="113"/>
      <c r="H126" s="113"/>
      <c r="M126" s="114"/>
    </row>
    <row r="127" ht="15" customHeight="1" spans="1:13">
      <c r="A127" s="112" t="s">
        <v>257</v>
      </c>
      <c r="B127" s="112"/>
      <c r="C127" s="111"/>
      <c r="D127" s="111"/>
      <c r="E127" s="112"/>
      <c r="F127" s="113"/>
      <c r="H127" s="113"/>
      <c r="M127" s="114"/>
    </row>
    <row r="128" ht="15" customHeight="1" spans="1:13">
      <c r="A128" s="112" t="s">
        <v>258</v>
      </c>
      <c r="B128" s="112"/>
      <c r="C128" s="111"/>
      <c r="D128" s="111"/>
      <c r="E128" s="112"/>
      <c r="F128" s="113"/>
      <c r="H128" s="113"/>
      <c r="M128" s="114"/>
    </row>
    <row r="129" ht="15" customHeight="1" spans="1:13">
      <c r="A129" s="112" t="s">
        <v>259</v>
      </c>
      <c r="B129" s="112"/>
      <c r="C129" s="111"/>
      <c r="D129" s="111"/>
      <c r="E129" s="112"/>
      <c r="F129" s="113"/>
      <c r="H129" s="113"/>
      <c r="M129" s="114"/>
    </row>
    <row r="130" ht="15" customHeight="1" spans="1:13">
      <c r="A130" s="112" t="s">
        <v>260</v>
      </c>
      <c r="B130" s="112"/>
      <c r="C130" s="111"/>
      <c r="D130" s="111"/>
      <c r="E130" s="112"/>
      <c r="F130" s="113"/>
      <c r="H130" s="113"/>
      <c r="M130" s="114"/>
    </row>
    <row r="131" ht="15" customHeight="1" spans="1:13">
      <c r="A131" s="112" t="s">
        <v>193</v>
      </c>
      <c r="B131" s="112"/>
      <c r="C131" s="111"/>
      <c r="D131" s="111"/>
      <c r="E131" s="112"/>
      <c r="F131" s="113"/>
      <c r="H131" s="113"/>
      <c r="M131" s="114"/>
    </row>
    <row r="132" ht="15" customHeight="1" spans="1:13">
      <c r="A132" s="112" t="s">
        <v>261</v>
      </c>
      <c r="B132" s="112"/>
      <c r="C132" s="111"/>
      <c r="D132" s="111"/>
      <c r="E132" s="112"/>
      <c r="F132" s="113"/>
      <c r="H132" s="113"/>
      <c r="M132" s="114"/>
    </row>
    <row r="133" ht="15" customHeight="1" spans="1:13">
      <c r="A133" s="112" t="s">
        <v>262</v>
      </c>
      <c r="B133" s="112"/>
      <c r="C133" s="111"/>
      <c r="D133" s="111"/>
      <c r="E133" s="112"/>
      <c r="F133" s="113"/>
      <c r="H133" s="113"/>
      <c r="M133" s="114"/>
    </row>
    <row r="134" ht="15" customHeight="1" spans="1:13">
      <c r="A134" s="112" t="s">
        <v>184</v>
      </c>
      <c r="B134" s="112"/>
      <c r="C134" s="111"/>
      <c r="D134" s="111"/>
      <c r="E134" s="112"/>
      <c r="F134" s="113"/>
      <c r="H134" s="113"/>
      <c r="M134" s="114"/>
    </row>
    <row r="135" ht="15" customHeight="1" spans="1:13">
      <c r="A135" s="112" t="s">
        <v>185</v>
      </c>
      <c r="B135" s="112"/>
      <c r="C135" s="111"/>
      <c r="D135" s="111"/>
      <c r="E135" s="112"/>
      <c r="F135" s="113"/>
      <c r="H135" s="113"/>
      <c r="M135" s="114"/>
    </row>
    <row r="136" ht="15" customHeight="1" spans="1:13">
      <c r="A136" s="112" t="s">
        <v>186</v>
      </c>
      <c r="B136" s="112"/>
      <c r="C136" s="111"/>
      <c r="D136" s="111"/>
      <c r="E136" s="112"/>
      <c r="F136" s="113"/>
      <c r="H136" s="113"/>
      <c r="M136" s="114"/>
    </row>
    <row r="137" ht="15" customHeight="1" spans="1:13">
      <c r="A137" s="112" t="s">
        <v>263</v>
      </c>
      <c r="B137" s="112"/>
      <c r="C137" s="111"/>
      <c r="D137" s="111"/>
      <c r="E137" s="112"/>
      <c r="F137" s="113"/>
      <c r="H137" s="113"/>
      <c r="M137" s="114"/>
    </row>
    <row r="138" ht="15" customHeight="1" spans="1:13">
      <c r="A138" s="112" t="s">
        <v>193</v>
      </c>
      <c r="B138" s="112"/>
      <c r="C138" s="111"/>
      <c r="D138" s="111"/>
      <c r="E138" s="112"/>
      <c r="F138" s="113"/>
      <c r="H138" s="113"/>
      <c r="M138" s="114"/>
    </row>
    <row r="139" ht="15" customHeight="1" spans="1:13">
      <c r="A139" s="112" t="s">
        <v>264</v>
      </c>
      <c r="B139" s="112"/>
      <c r="C139" s="111"/>
      <c r="D139" s="111"/>
      <c r="E139" s="112"/>
      <c r="F139" s="113"/>
      <c r="H139" s="113"/>
      <c r="M139" s="114"/>
    </row>
    <row r="140" ht="15" customHeight="1" spans="1:13">
      <c r="A140" s="112" t="s">
        <v>265</v>
      </c>
      <c r="B140" s="112"/>
      <c r="C140" s="111"/>
      <c r="D140" s="111"/>
      <c r="E140" s="112"/>
      <c r="F140" s="113"/>
      <c r="H140" s="113"/>
      <c r="M140" s="114"/>
    </row>
    <row r="141" ht="15" customHeight="1" spans="1:13">
      <c r="A141" s="112" t="s">
        <v>184</v>
      </c>
      <c r="B141" s="112"/>
      <c r="C141" s="111"/>
      <c r="D141" s="111"/>
      <c r="E141" s="112"/>
      <c r="F141" s="113"/>
      <c r="H141" s="113"/>
      <c r="M141" s="114"/>
    </row>
    <row r="142" ht="15" customHeight="1" spans="1:13">
      <c r="A142" s="112" t="s">
        <v>185</v>
      </c>
      <c r="B142" s="112"/>
      <c r="C142" s="111"/>
      <c r="D142" s="111"/>
      <c r="E142" s="112"/>
      <c r="F142" s="113"/>
      <c r="H142" s="113"/>
      <c r="M142" s="114"/>
    </row>
    <row r="143" ht="15" customHeight="1" spans="1:13">
      <c r="A143" s="112" t="s">
        <v>186</v>
      </c>
      <c r="B143" s="112"/>
      <c r="C143" s="111"/>
      <c r="D143" s="111"/>
      <c r="E143" s="112"/>
      <c r="F143" s="113"/>
      <c r="H143" s="113"/>
      <c r="M143" s="114"/>
    </row>
    <row r="144" ht="15" customHeight="1" spans="1:13">
      <c r="A144" s="112" t="s">
        <v>266</v>
      </c>
      <c r="B144" s="112"/>
      <c r="C144" s="111"/>
      <c r="D144" s="111"/>
      <c r="E144" s="112"/>
      <c r="F144" s="113"/>
      <c r="H144" s="113"/>
      <c r="M144" s="114"/>
    </row>
    <row r="145" ht="15" customHeight="1" spans="1:13">
      <c r="A145" s="112" t="s">
        <v>267</v>
      </c>
      <c r="B145" s="112"/>
      <c r="C145" s="111"/>
      <c r="D145" s="111"/>
      <c r="E145" s="112"/>
      <c r="F145" s="113"/>
      <c r="H145" s="113"/>
      <c r="M145" s="114"/>
    </row>
    <row r="146" ht="15" customHeight="1" spans="1:13">
      <c r="A146" s="112" t="s">
        <v>193</v>
      </c>
      <c r="B146" s="112"/>
      <c r="C146" s="111"/>
      <c r="D146" s="111"/>
      <c r="E146" s="112"/>
      <c r="F146" s="113"/>
      <c r="H146" s="113"/>
      <c r="M146" s="114"/>
    </row>
    <row r="147" ht="15" customHeight="1" spans="1:13">
      <c r="A147" s="112" t="s">
        <v>268</v>
      </c>
      <c r="B147" s="112"/>
      <c r="C147" s="111"/>
      <c r="D147" s="111"/>
      <c r="E147" s="112"/>
      <c r="F147" s="113"/>
      <c r="H147" s="113"/>
      <c r="M147" s="114"/>
    </row>
    <row r="148" ht="15" customHeight="1" spans="1:13">
      <c r="A148" s="112" t="s">
        <v>269</v>
      </c>
      <c r="B148" s="112">
        <f>C148+D148</f>
        <v>67</v>
      </c>
      <c r="C148" s="111">
        <f>SUM(C149:C153)</f>
        <v>67</v>
      </c>
      <c r="D148" s="111"/>
      <c r="E148" s="112"/>
      <c r="F148" s="113"/>
      <c r="H148" s="113"/>
      <c r="M148" s="114"/>
    </row>
    <row r="149" ht="15" customHeight="1" spans="1:13">
      <c r="A149" s="112" t="s">
        <v>184</v>
      </c>
      <c r="B149" s="112"/>
      <c r="C149" s="111"/>
      <c r="D149" s="111"/>
      <c r="E149" s="112"/>
      <c r="F149" s="113"/>
      <c r="H149" s="113"/>
      <c r="M149" s="114"/>
    </row>
    <row r="150" ht="15" customHeight="1" spans="1:13">
      <c r="A150" s="112" t="s">
        <v>185</v>
      </c>
      <c r="B150" s="112"/>
      <c r="C150" s="111"/>
      <c r="D150" s="111"/>
      <c r="E150" s="112"/>
      <c r="F150" s="113"/>
      <c r="H150" s="113"/>
      <c r="M150" s="114"/>
    </row>
    <row r="151" ht="15" customHeight="1" spans="1:13">
      <c r="A151" s="112" t="s">
        <v>186</v>
      </c>
      <c r="B151" s="112"/>
      <c r="C151" s="111"/>
      <c r="D151" s="111"/>
      <c r="E151" s="112"/>
      <c r="F151" s="113"/>
      <c r="H151" s="113"/>
      <c r="M151" s="114"/>
    </row>
    <row r="152" ht="15" customHeight="1" spans="1:13">
      <c r="A152" s="112" t="s">
        <v>270</v>
      </c>
      <c r="B152" s="112">
        <f>C152+D152</f>
        <v>67</v>
      </c>
      <c r="C152" s="111">
        <v>67</v>
      </c>
      <c r="D152" s="111"/>
      <c r="E152" s="112"/>
      <c r="F152" s="113"/>
      <c r="H152" s="113"/>
      <c r="M152" s="114"/>
    </row>
    <row r="153" ht="15" customHeight="1" spans="1:13">
      <c r="A153" s="112" t="s">
        <v>271</v>
      </c>
      <c r="B153" s="112"/>
      <c r="C153" s="111"/>
      <c r="D153" s="111"/>
      <c r="E153" s="112"/>
      <c r="F153" s="113"/>
      <c r="H153" s="113"/>
      <c r="M153" s="114"/>
    </row>
    <row r="154" ht="15" customHeight="1" spans="1:13">
      <c r="A154" s="112" t="s">
        <v>272</v>
      </c>
      <c r="B154" s="112">
        <f>C154+D154</f>
        <v>61</v>
      </c>
      <c r="C154" s="111">
        <f>SUM(C155:C160)</f>
        <v>61</v>
      </c>
      <c r="D154" s="111"/>
      <c r="E154" s="112"/>
      <c r="F154" s="113"/>
      <c r="H154" s="113"/>
      <c r="M154" s="114"/>
    </row>
    <row r="155" ht="15" customHeight="1" spans="1:13">
      <c r="A155" s="112" t="s">
        <v>184</v>
      </c>
      <c r="B155" s="112">
        <f>C155+D155</f>
        <v>55</v>
      </c>
      <c r="C155" s="111">
        <v>55</v>
      </c>
      <c r="D155" s="111"/>
      <c r="E155" s="112"/>
      <c r="F155" s="113"/>
      <c r="H155" s="113"/>
      <c r="M155" s="114"/>
    </row>
    <row r="156" ht="15" customHeight="1" spans="1:13">
      <c r="A156" s="112" t="s">
        <v>185</v>
      </c>
      <c r="B156" s="112">
        <f>C156+D156</f>
        <v>6</v>
      </c>
      <c r="C156" s="111">
        <v>6</v>
      </c>
      <c r="D156" s="111"/>
      <c r="E156" s="112"/>
      <c r="F156" s="113"/>
      <c r="H156" s="113"/>
      <c r="M156" s="114"/>
    </row>
    <row r="157" ht="15" customHeight="1" spans="1:13">
      <c r="A157" s="112" t="s">
        <v>186</v>
      </c>
      <c r="B157" s="112"/>
      <c r="C157" s="111"/>
      <c r="D157" s="111"/>
      <c r="E157" s="112"/>
      <c r="F157" s="113"/>
      <c r="H157" s="113"/>
      <c r="M157" s="114"/>
    </row>
    <row r="158" ht="15" customHeight="1" spans="1:13">
      <c r="A158" s="112" t="s">
        <v>198</v>
      </c>
      <c r="B158" s="112"/>
      <c r="C158" s="111"/>
      <c r="D158" s="111"/>
      <c r="E158" s="112"/>
      <c r="F158" s="113"/>
      <c r="H158" s="113"/>
      <c r="M158" s="114"/>
    </row>
    <row r="159" ht="15" customHeight="1" spans="1:13">
      <c r="A159" s="112" t="s">
        <v>193</v>
      </c>
      <c r="B159" s="112"/>
      <c r="C159" s="111"/>
      <c r="D159" s="111"/>
      <c r="E159" s="112"/>
      <c r="F159" s="113"/>
      <c r="H159" s="113"/>
      <c r="M159" s="114"/>
    </row>
    <row r="160" ht="15" customHeight="1" spans="1:13">
      <c r="A160" s="112" t="s">
        <v>273</v>
      </c>
      <c r="B160" s="112"/>
      <c r="C160" s="111"/>
      <c r="D160" s="111"/>
      <c r="E160" s="112"/>
      <c r="F160" s="113"/>
      <c r="H160" s="113"/>
      <c r="M160" s="114"/>
    </row>
    <row r="161" ht="15" customHeight="1" spans="1:13">
      <c r="A161" s="112" t="s">
        <v>274</v>
      </c>
      <c r="B161" s="112">
        <f>C161+D161</f>
        <v>174</v>
      </c>
      <c r="C161" s="111">
        <f>SUM(C162:C167)</f>
        <v>174</v>
      </c>
      <c r="D161" s="111"/>
      <c r="E161" s="112"/>
      <c r="F161" s="113"/>
      <c r="H161" s="113"/>
      <c r="M161" s="114"/>
    </row>
    <row r="162" ht="15" customHeight="1" spans="1:13">
      <c r="A162" s="112" t="s">
        <v>184</v>
      </c>
      <c r="B162" s="112">
        <f>C162+D162</f>
        <v>123</v>
      </c>
      <c r="C162" s="111">
        <v>123</v>
      </c>
      <c r="D162" s="111"/>
      <c r="E162" s="112"/>
      <c r="F162" s="113"/>
      <c r="H162" s="113"/>
      <c r="M162" s="114"/>
    </row>
    <row r="163" ht="15" customHeight="1" spans="1:13">
      <c r="A163" s="112" t="s">
        <v>185</v>
      </c>
      <c r="B163" s="112">
        <f>C163+D163</f>
        <v>17</v>
      </c>
      <c r="C163" s="111">
        <v>17</v>
      </c>
      <c r="D163" s="111"/>
      <c r="E163" s="112"/>
      <c r="F163" s="113"/>
      <c r="H163" s="113"/>
      <c r="M163" s="114"/>
    </row>
    <row r="164" ht="15" customHeight="1" spans="1:13">
      <c r="A164" s="112" t="s">
        <v>186</v>
      </c>
      <c r="B164" s="112"/>
      <c r="C164" s="111"/>
      <c r="D164" s="111"/>
      <c r="E164" s="112"/>
      <c r="F164" s="113"/>
      <c r="H164" s="113"/>
      <c r="M164" s="114"/>
    </row>
    <row r="165" ht="15" customHeight="1" spans="1:13">
      <c r="A165" s="112" t="s">
        <v>275</v>
      </c>
      <c r="B165" s="112">
        <f>C165+D165</f>
        <v>7</v>
      </c>
      <c r="C165" s="111">
        <v>7</v>
      </c>
      <c r="D165" s="111"/>
      <c r="E165" s="112"/>
      <c r="F165" s="113"/>
      <c r="H165" s="113"/>
      <c r="M165" s="114"/>
    </row>
    <row r="166" ht="15" customHeight="1" spans="1:13">
      <c r="A166" s="112" t="s">
        <v>193</v>
      </c>
      <c r="B166" s="112">
        <f>C166+D166</f>
        <v>27</v>
      </c>
      <c r="C166" s="111">
        <v>27</v>
      </c>
      <c r="D166" s="111"/>
      <c r="E166" s="112"/>
      <c r="F166" s="113"/>
      <c r="H166" s="113"/>
      <c r="M166" s="114"/>
    </row>
    <row r="167" ht="15" customHeight="1" spans="1:13">
      <c r="A167" s="112" t="s">
        <v>276</v>
      </c>
      <c r="B167" s="112"/>
      <c r="C167" s="111"/>
      <c r="D167" s="111"/>
      <c r="E167" s="112"/>
      <c r="F167" s="113"/>
      <c r="H167" s="113"/>
      <c r="M167" s="114"/>
    </row>
    <row r="168" ht="15" customHeight="1" spans="1:13">
      <c r="A168" s="112" t="s">
        <v>277</v>
      </c>
      <c r="B168" s="112">
        <f>C168+D168</f>
        <v>841</v>
      </c>
      <c r="C168" s="111">
        <f>SUM(C169:C174)</f>
        <v>841</v>
      </c>
      <c r="D168" s="111"/>
      <c r="E168" s="112"/>
      <c r="F168" s="113"/>
      <c r="H168" s="113"/>
      <c r="M168" s="114"/>
    </row>
    <row r="169" ht="15" customHeight="1" spans="1:13">
      <c r="A169" s="112" t="s">
        <v>184</v>
      </c>
      <c r="B169" s="112">
        <f>C169+D169</f>
        <v>154</v>
      </c>
      <c r="C169" s="111">
        <v>154</v>
      </c>
      <c r="D169" s="111"/>
      <c r="E169" s="112"/>
      <c r="F169" s="113"/>
      <c r="H169" s="113"/>
      <c r="M169" s="114"/>
    </row>
    <row r="170" ht="15" customHeight="1" spans="1:13">
      <c r="A170" s="112" t="s">
        <v>185</v>
      </c>
      <c r="B170" s="112">
        <f>C170+D170</f>
        <v>583</v>
      </c>
      <c r="C170" s="111">
        <v>583</v>
      </c>
      <c r="D170" s="111"/>
      <c r="E170" s="112"/>
      <c r="F170" s="113"/>
      <c r="H170" s="113"/>
      <c r="M170" s="114"/>
    </row>
    <row r="171" ht="15" customHeight="1" spans="1:13">
      <c r="A171" s="112" t="s">
        <v>186</v>
      </c>
      <c r="B171" s="112"/>
      <c r="C171" s="111"/>
      <c r="D171" s="111"/>
      <c r="E171" s="112"/>
      <c r="F171" s="113"/>
      <c r="H171" s="113"/>
      <c r="M171" s="114"/>
    </row>
    <row r="172" ht="15" customHeight="1" spans="1:13">
      <c r="A172" s="112" t="s">
        <v>278</v>
      </c>
      <c r="B172" s="112"/>
      <c r="C172" s="111"/>
      <c r="D172" s="111"/>
      <c r="E172" s="112"/>
      <c r="F172" s="113"/>
      <c r="H172" s="113"/>
      <c r="M172" s="114"/>
    </row>
    <row r="173" ht="15" customHeight="1" spans="1:13">
      <c r="A173" s="112" t="s">
        <v>193</v>
      </c>
      <c r="B173" s="112">
        <f>C173+D173</f>
        <v>104</v>
      </c>
      <c r="C173" s="111">
        <v>104</v>
      </c>
      <c r="D173" s="111"/>
      <c r="E173" s="112"/>
      <c r="F173" s="113"/>
      <c r="H173" s="113"/>
      <c r="M173" s="114"/>
    </row>
    <row r="174" ht="15" customHeight="1" spans="1:13">
      <c r="A174" s="112" t="s">
        <v>279</v>
      </c>
      <c r="B174" s="112"/>
      <c r="C174" s="111"/>
      <c r="D174" s="111"/>
      <c r="E174" s="112"/>
      <c r="F174" s="113"/>
      <c r="H174" s="113"/>
      <c r="M174" s="114"/>
    </row>
    <row r="175" ht="15" customHeight="1" spans="1:13">
      <c r="A175" s="112" t="s">
        <v>280</v>
      </c>
      <c r="B175" s="112">
        <f>C175+D175</f>
        <v>1893</v>
      </c>
      <c r="C175" s="111">
        <f>SUM(C176:C181)</f>
        <v>1888</v>
      </c>
      <c r="D175" s="111">
        <f>SUM(D176:D181)</f>
        <v>5</v>
      </c>
      <c r="E175" s="112"/>
      <c r="F175" s="113"/>
      <c r="H175" s="113"/>
      <c r="M175" s="114"/>
    </row>
    <row r="176" ht="15" customHeight="1" spans="1:13">
      <c r="A176" s="112" t="s">
        <v>184</v>
      </c>
      <c r="B176" s="112">
        <f>C176+D176</f>
        <v>91</v>
      </c>
      <c r="C176" s="111">
        <v>91</v>
      </c>
      <c r="D176" s="111"/>
      <c r="E176" s="112"/>
      <c r="F176" s="113"/>
      <c r="H176" s="113"/>
      <c r="M176" s="114"/>
    </row>
    <row r="177" ht="15" customHeight="1" spans="1:13">
      <c r="A177" s="112" t="s">
        <v>185</v>
      </c>
      <c r="B177" s="112">
        <f>C177+D177</f>
        <v>35</v>
      </c>
      <c r="C177" s="111">
        <v>33</v>
      </c>
      <c r="D177" s="111">
        <v>2</v>
      </c>
      <c r="E177" s="112"/>
      <c r="F177" s="113"/>
      <c r="H177" s="113"/>
      <c r="M177" s="114"/>
    </row>
    <row r="178" ht="15" customHeight="1" spans="1:13">
      <c r="A178" s="112" t="s">
        <v>186</v>
      </c>
      <c r="B178" s="112"/>
      <c r="C178" s="111"/>
      <c r="D178" s="111"/>
      <c r="E178" s="112"/>
      <c r="F178" s="113"/>
      <c r="H178" s="113"/>
      <c r="M178" s="114"/>
    </row>
    <row r="179" ht="15" customHeight="1" spans="1:13">
      <c r="A179" s="112" t="s">
        <v>281</v>
      </c>
      <c r="B179" s="112">
        <f>C179+D179</f>
        <v>10</v>
      </c>
      <c r="C179" s="111">
        <v>10</v>
      </c>
      <c r="D179" s="111"/>
      <c r="E179" s="112"/>
      <c r="F179" s="113"/>
      <c r="H179" s="113"/>
      <c r="M179" s="114"/>
    </row>
    <row r="180" ht="15" customHeight="1" spans="1:13">
      <c r="A180" s="112" t="s">
        <v>193</v>
      </c>
      <c r="B180" s="112">
        <f>C180+D180</f>
        <v>103</v>
      </c>
      <c r="C180" s="111">
        <v>103</v>
      </c>
      <c r="D180" s="111"/>
      <c r="E180" s="112"/>
      <c r="F180" s="113"/>
      <c r="H180" s="113"/>
      <c r="M180" s="114"/>
    </row>
    <row r="181" ht="15" customHeight="1" spans="1:13">
      <c r="A181" s="112" t="s">
        <v>282</v>
      </c>
      <c r="B181" s="112">
        <f>C181+D181</f>
        <v>1654</v>
      </c>
      <c r="C181" s="111">
        <v>1651</v>
      </c>
      <c r="D181" s="111">
        <v>3</v>
      </c>
      <c r="E181" s="112"/>
      <c r="F181" s="113"/>
      <c r="H181" s="113"/>
      <c r="M181" s="114"/>
    </row>
    <row r="182" ht="15" customHeight="1" spans="1:13">
      <c r="A182" s="112" t="s">
        <v>283</v>
      </c>
      <c r="B182" s="112">
        <f>C182+D182</f>
        <v>311</v>
      </c>
      <c r="C182" s="111">
        <f>SUM(C183:C188)</f>
        <v>311</v>
      </c>
      <c r="D182" s="111"/>
      <c r="E182" s="112"/>
      <c r="F182" s="113"/>
      <c r="H182" s="113"/>
      <c r="M182" s="114"/>
    </row>
    <row r="183" ht="15" customHeight="1" spans="1:13">
      <c r="A183" s="112" t="s">
        <v>184</v>
      </c>
      <c r="B183" s="112">
        <f>C183+D183</f>
        <v>60</v>
      </c>
      <c r="C183" s="111">
        <v>60</v>
      </c>
      <c r="D183" s="111"/>
      <c r="E183" s="112"/>
      <c r="F183" s="113"/>
      <c r="H183" s="113"/>
      <c r="M183" s="114"/>
    </row>
    <row r="184" ht="15" customHeight="1" spans="1:13">
      <c r="A184" s="112" t="s">
        <v>185</v>
      </c>
      <c r="B184" s="112"/>
      <c r="C184" s="111"/>
      <c r="D184" s="111"/>
      <c r="E184" s="112"/>
      <c r="F184" s="113"/>
      <c r="H184" s="113"/>
      <c r="M184" s="114"/>
    </row>
    <row r="185" ht="15" customHeight="1" spans="1:13">
      <c r="A185" s="112" t="s">
        <v>186</v>
      </c>
      <c r="B185" s="112"/>
      <c r="C185" s="111"/>
      <c r="D185" s="111"/>
      <c r="E185" s="112"/>
      <c r="F185" s="113"/>
      <c r="H185" s="113"/>
      <c r="M185" s="114"/>
    </row>
    <row r="186" ht="15" customHeight="1" spans="1:13">
      <c r="A186" s="112" t="s">
        <v>284</v>
      </c>
      <c r="B186" s="112">
        <f t="shared" ref="B186:B191" si="1">C186+D186</f>
        <v>27</v>
      </c>
      <c r="C186" s="111">
        <v>27</v>
      </c>
      <c r="D186" s="111"/>
      <c r="E186" s="112"/>
      <c r="F186" s="113"/>
      <c r="H186" s="113"/>
      <c r="M186" s="114"/>
    </row>
    <row r="187" ht="15" customHeight="1" spans="1:13">
      <c r="A187" s="112" t="s">
        <v>193</v>
      </c>
      <c r="B187" s="112">
        <f t="shared" si="1"/>
        <v>8</v>
      </c>
      <c r="C187" s="111">
        <v>8</v>
      </c>
      <c r="D187" s="111"/>
      <c r="E187" s="112"/>
      <c r="F187" s="113"/>
      <c r="H187" s="113"/>
      <c r="M187" s="114"/>
    </row>
    <row r="188" ht="15" customHeight="1" spans="1:13">
      <c r="A188" s="112" t="s">
        <v>285</v>
      </c>
      <c r="B188" s="112">
        <f t="shared" si="1"/>
        <v>216</v>
      </c>
      <c r="C188" s="111">
        <v>216</v>
      </c>
      <c r="D188" s="111"/>
      <c r="E188" s="112"/>
      <c r="F188" s="113"/>
      <c r="H188" s="113"/>
      <c r="M188" s="114"/>
    </row>
    <row r="189" ht="15" customHeight="1" spans="1:13">
      <c r="A189" s="112" t="s">
        <v>286</v>
      </c>
      <c r="B189" s="112">
        <f t="shared" si="1"/>
        <v>110</v>
      </c>
      <c r="C189" s="111">
        <f>SUM(C190:C196)</f>
        <v>110</v>
      </c>
      <c r="D189" s="111"/>
      <c r="E189" s="112"/>
      <c r="F189" s="113"/>
      <c r="H189" s="113"/>
      <c r="M189" s="114"/>
    </row>
    <row r="190" ht="15" customHeight="1" spans="1:13">
      <c r="A190" s="112" t="s">
        <v>184</v>
      </c>
      <c r="B190" s="112">
        <f t="shared" si="1"/>
        <v>63</v>
      </c>
      <c r="C190" s="111">
        <v>63</v>
      </c>
      <c r="D190" s="111"/>
      <c r="E190" s="112"/>
      <c r="F190" s="113"/>
      <c r="H190" s="113"/>
      <c r="M190" s="114"/>
    </row>
    <row r="191" ht="15" customHeight="1" spans="1:13">
      <c r="A191" s="112" t="s">
        <v>185</v>
      </c>
      <c r="B191" s="112">
        <f t="shared" si="1"/>
        <v>10</v>
      </c>
      <c r="C191" s="111">
        <v>10</v>
      </c>
      <c r="D191" s="111"/>
      <c r="E191" s="112"/>
      <c r="F191" s="113"/>
      <c r="H191" s="113"/>
      <c r="M191" s="114"/>
    </row>
    <row r="192" ht="15" customHeight="1" spans="1:13">
      <c r="A192" s="112" t="s">
        <v>186</v>
      </c>
      <c r="B192" s="112"/>
      <c r="C192" s="111"/>
      <c r="D192" s="111"/>
      <c r="E192" s="112"/>
      <c r="F192" s="113"/>
      <c r="H192" s="113"/>
      <c r="M192" s="114"/>
    </row>
    <row r="193" ht="15" customHeight="1" spans="1:13">
      <c r="A193" s="112" t="s">
        <v>287</v>
      </c>
      <c r="B193" s="112">
        <f>C193+D193</f>
        <v>15</v>
      </c>
      <c r="C193" s="111">
        <v>15</v>
      </c>
      <c r="D193" s="111"/>
      <c r="E193" s="112"/>
      <c r="F193" s="113"/>
      <c r="H193" s="113"/>
      <c r="M193" s="114"/>
    </row>
    <row r="194" ht="15" customHeight="1" spans="1:13">
      <c r="A194" s="112" t="s">
        <v>288</v>
      </c>
      <c r="B194" s="112"/>
      <c r="C194" s="111"/>
      <c r="D194" s="111"/>
      <c r="E194" s="112"/>
      <c r="F194" s="113"/>
      <c r="H194" s="113"/>
      <c r="M194" s="114"/>
    </row>
    <row r="195" ht="15" customHeight="1" spans="1:13">
      <c r="A195" s="112" t="s">
        <v>193</v>
      </c>
      <c r="B195" s="112">
        <f>C195+D195</f>
        <v>21</v>
      </c>
      <c r="C195" s="111">
        <v>21</v>
      </c>
      <c r="D195" s="111"/>
      <c r="E195" s="112"/>
      <c r="F195" s="113"/>
      <c r="H195" s="113"/>
      <c r="M195" s="114"/>
    </row>
    <row r="196" ht="15" customHeight="1" spans="1:13">
      <c r="A196" s="112" t="s">
        <v>289</v>
      </c>
      <c r="B196" s="112">
        <f>C196+D196</f>
        <v>1</v>
      </c>
      <c r="C196" s="111">
        <v>1</v>
      </c>
      <c r="D196" s="111"/>
      <c r="E196" s="112"/>
      <c r="F196" s="113"/>
      <c r="H196" s="113"/>
      <c r="M196" s="114"/>
    </row>
    <row r="197" ht="15" customHeight="1" spans="1:13">
      <c r="A197" s="112" t="s">
        <v>290</v>
      </c>
      <c r="B197" s="112"/>
      <c r="C197" s="111"/>
      <c r="D197" s="111"/>
      <c r="E197" s="112"/>
      <c r="F197" s="113"/>
      <c r="H197" s="113"/>
      <c r="M197" s="114"/>
    </row>
    <row r="198" ht="15" customHeight="1" spans="1:13">
      <c r="A198" s="112" t="s">
        <v>184</v>
      </c>
      <c r="B198" s="112"/>
      <c r="C198" s="111"/>
      <c r="D198" s="111"/>
      <c r="E198" s="112"/>
      <c r="F198" s="113"/>
      <c r="H198" s="113"/>
      <c r="M198" s="114"/>
    </row>
    <row r="199" ht="15" customHeight="1" spans="1:13">
      <c r="A199" s="112" t="s">
        <v>185</v>
      </c>
      <c r="B199" s="112"/>
      <c r="C199" s="111"/>
      <c r="D199" s="111"/>
      <c r="E199" s="112"/>
      <c r="F199" s="113"/>
      <c r="H199" s="113"/>
      <c r="M199" s="114"/>
    </row>
    <row r="200" ht="15" customHeight="1" spans="1:13">
      <c r="A200" s="112" t="s">
        <v>186</v>
      </c>
      <c r="B200" s="112"/>
      <c r="C200" s="111"/>
      <c r="D200" s="111"/>
      <c r="E200" s="112"/>
      <c r="F200" s="113"/>
      <c r="H200" s="113"/>
      <c r="M200" s="114"/>
    </row>
    <row r="201" ht="15" customHeight="1" spans="1:13">
      <c r="A201" s="112" t="s">
        <v>193</v>
      </c>
      <c r="B201" s="112"/>
      <c r="C201" s="111"/>
      <c r="D201" s="111"/>
      <c r="E201" s="112"/>
      <c r="F201" s="113"/>
      <c r="H201" s="113"/>
      <c r="M201" s="114"/>
    </row>
    <row r="202" ht="15" customHeight="1" spans="1:13">
      <c r="A202" s="112" t="s">
        <v>291</v>
      </c>
      <c r="B202" s="112"/>
      <c r="C202" s="111"/>
      <c r="D202" s="111"/>
      <c r="E202" s="112"/>
      <c r="F202" s="113"/>
      <c r="H202" s="113"/>
      <c r="M202" s="114"/>
    </row>
    <row r="203" ht="15" customHeight="1" spans="1:13">
      <c r="A203" s="112" t="s">
        <v>292</v>
      </c>
      <c r="B203" s="112">
        <f>C203+D203</f>
        <v>695</v>
      </c>
      <c r="C203" s="111">
        <f>SUM(C204:C208)</f>
        <v>695</v>
      </c>
      <c r="D203" s="111"/>
      <c r="E203" s="112"/>
      <c r="F203" s="113"/>
      <c r="H203" s="113"/>
      <c r="M203" s="114"/>
    </row>
    <row r="204" ht="15" customHeight="1" spans="1:13">
      <c r="A204" s="112" t="s">
        <v>184</v>
      </c>
      <c r="B204" s="112">
        <f>C204+D204</f>
        <v>174</v>
      </c>
      <c r="C204" s="111">
        <v>174</v>
      </c>
      <c r="D204" s="111"/>
      <c r="E204" s="112"/>
      <c r="F204" s="113"/>
      <c r="H204" s="113"/>
      <c r="M204" s="114"/>
    </row>
    <row r="205" ht="15" customHeight="1" spans="1:13">
      <c r="A205" s="112" t="s">
        <v>185</v>
      </c>
      <c r="B205" s="112">
        <f>C205+D205</f>
        <v>363</v>
      </c>
      <c r="C205" s="111">
        <v>363</v>
      </c>
      <c r="D205" s="111"/>
      <c r="E205" s="112"/>
      <c r="F205" s="113"/>
      <c r="H205" s="113"/>
      <c r="M205" s="114"/>
    </row>
    <row r="206" ht="15" customHeight="1" spans="1:13">
      <c r="A206" s="112" t="s">
        <v>186</v>
      </c>
      <c r="B206" s="112"/>
      <c r="C206" s="111"/>
      <c r="D206" s="111"/>
      <c r="E206" s="112"/>
      <c r="F206" s="113"/>
      <c r="H206" s="113"/>
      <c r="M206" s="114"/>
    </row>
    <row r="207" ht="15" customHeight="1" spans="1:13">
      <c r="A207" s="112" t="s">
        <v>193</v>
      </c>
      <c r="B207" s="112">
        <f>C207+D207</f>
        <v>144</v>
      </c>
      <c r="C207" s="111">
        <v>144</v>
      </c>
      <c r="D207" s="111"/>
      <c r="E207" s="112"/>
      <c r="F207" s="113"/>
      <c r="H207" s="113"/>
      <c r="M207" s="114"/>
    </row>
    <row r="208" ht="15" customHeight="1" spans="1:13">
      <c r="A208" s="112" t="s">
        <v>293</v>
      </c>
      <c r="B208" s="112">
        <f>C208+D208</f>
        <v>14</v>
      </c>
      <c r="C208" s="111">
        <v>14</v>
      </c>
      <c r="D208" s="111"/>
      <c r="E208" s="112"/>
      <c r="F208" s="113"/>
      <c r="H208" s="113"/>
      <c r="M208" s="114"/>
    </row>
    <row r="209" ht="15" customHeight="1" spans="1:13">
      <c r="A209" s="112" t="s">
        <v>294</v>
      </c>
      <c r="B209" s="112">
        <f>C209+D209</f>
        <v>15</v>
      </c>
      <c r="C209" s="111">
        <f>SUM(C210:C215)</f>
        <v>15</v>
      </c>
      <c r="D209" s="111"/>
      <c r="E209" s="112"/>
      <c r="F209" s="113"/>
      <c r="H209" s="113"/>
      <c r="M209" s="114"/>
    </row>
    <row r="210" ht="15" customHeight="1" spans="1:13">
      <c r="A210" s="112" t="s">
        <v>184</v>
      </c>
      <c r="B210" s="112"/>
      <c r="C210" s="111"/>
      <c r="D210" s="111"/>
      <c r="E210" s="112"/>
      <c r="F210" s="113"/>
      <c r="H210" s="113"/>
      <c r="M210" s="114"/>
    </row>
    <row r="211" ht="15" customHeight="1" spans="1:13">
      <c r="A211" s="112" t="s">
        <v>185</v>
      </c>
      <c r="B211" s="112"/>
      <c r="C211" s="111"/>
      <c r="D211" s="111"/>
      <c r="E211" s="112"/>
      <c r="F211" s="113"/>
      <c r="H211" s="113"/>
      <c r="M211" s="114"/>
    </row>
    <row r="212" ht="15" customHeight="1" spans="1:13">
      <c r="A212" s="112" t="s">
        <v>186</v>
      </c>
      <c r="B212" s="112"/>
      <c r="C212" s="111"/>
      <c r="D212" s="111"/>
      <c r="E212" s="112"/>
      <c r="F212" s="113"/>
      <c r="H212" s="113"/>
      <c r="M212" s="114"/>
    </row>
    <row r="213" ht="15" customHeight="1" spans="1:13">
      <c r="A213" s="112" t="s">
        <v>295</v>
      </c>
      <c r="B213" s="112">
        <f>C213+D213</f>
        <v>15</v>
      </c>
      <c r="C213" s="111">
        <v>15</v>
      </c>
      <c r="D213" s="111"/>
      <c r="E213" s="112"/>
      <c r="F213" s="113"/>
      <c r="H213" s="113"/>
      <c r="M213" s="114"/>
    </row>
    <row r="214" ht="15" customHeight="1" spans="1:13">
      <c r="A214" s="112" t="s">
        <v>193</v>
      </c>
      <c r="B214" s="112"/>
      <c r="C214" s="111"/>
      <c r="D214" s="111"/>
      <c r="E214" s="112"/>
      <c r="F214" s="113"/>
      <c r="H214" s="113"/>
      <c r="M214" s="114"/>
    </row>
    <row r="215" ht="15" customHeight="1" spans="1:13">
      <c r="A215" s="112" t="s">
        <v>296</v>
      </c>
      <c r="B215" s="112"/>
      <c r="C215" s="111"/>
      <c r="D215" s="111"/>
      <c r="E215" s="112"/>
      <c r="F215" s="113"/>
      <c r="H215" s="113"/>
      <c r="M215" s="114"/>
    </row>
    <row r="216" ht="15" customHeight="1" spans="1:13">
      <c r="A216" s="112" t="s">
        <v>297</v>
      </c>
      <c r="B216" s="112">
        <f>C216+D216</f>
        <v>901</v>
      </c>
      <c r="C216" s="111">
        <f>SUM(C217:C230)</f>
        <v>901</v>
      </c>
      <c r="D216" s="111"/>
      <c r="E216" s="112"/>
      <c r="F216" s="113"/>
      <c r="H216" s="113"/>
      <c r="M216" s="114"/>
    </row>
    <row r="217" ht="15" customHeight="1" spans="1:13">
      <c r="A217" s="112" t="s">
        <v>184</v>
      </c>
      <c r="B217" s="112">
        <f>C217+D217</f>
        <v>287</v>
      </c>
      <c r="C217" s="111">
        <v>287</v>
      </c>
      <c r="D217" s="111"/>
      <c r="E217" s="112"/>
      <c r="F217" s="113"/>
      <c r="H217" s="113"/>
      <c r="M217" s="114"/>
    </row>
    <row r="218" ht="15" customHeight="1" spans="1:13">
      <c r="A218" s="112" t="s">
        <v>185</v>
      </c>
      <c r="B218" s="112"/>
      <c r="C218" s="111"/>
      <c r="D218" s="111"/>
      <c r="E218" s="112"/>
      <c r="F218" s="113"/>
      <c r="H218" s="113"/>
      <c r="M218" s="114"/>
    </row>
    <row r="219" ht="15" customHeight="1" spans="1:13">
      <c r="A219" s="112" t="s">
        <v>186</v>
      </c>
      <c r="B219" s="112"/>
      <c r="C219" s="111"/>
      <c r="D219" s="111"/>
      <c r="E219" s="112"/>
      <c r="F219" s="113"/>
      <c r="H219" s="113"/>
      <c r="M219" s="114"/>
    </row>
    <row r="220" ht="15" customHeight="1" spans="1:13">
      <c r="A220" s="112" t="s">
        <v>298</v>
      </c>
      <c r="B220" s="112"/>
      <c r="C220" s="111"/>
      <c r="D220" s="111"/>
      <c r="E220" s="112"/>
      <c r="F220" s="113"/>
      <c r="H220" s="113"/>
      <c r="M220" s="114"/>
    </row>
    <row r="221" ht="15" customHeight="1" spans="1:13">
      <c r="A221" s="112" t="s">
        <v>299</v>
      </c>
      <c r="B221" s="112">
        <f>C221+D221</f>
        <v>6</v>
      </c>
      <c r="C221" s="111">
        <v>6</v>
      </c>
      <c r="D221" s="111"/>
      <c r="E221" s="112"/>
      <c r="F221" s="113"/>
      <c r="H221" s="113"/>
      <c r="M221" s="114"/>
    </row>
    <row r="222" ht="15" customHeight="1" spans="1:13">
      <c r="A222" s="112" t="s">
        <v>224</v>
      </c>
      <c r="B222" s="112"/>
      <c r="C222" s="111"/>
      <c r="D222" s="111"/>
      <c r="E222" s="112"/>
      <c r="F222" s="113"/>
      <c r="H222" s="113"/>
      <c r="M222" s="114"/>
    </row>
    <row r="223" ht="15" customHeight="1" spans="1:13">
      <c r="A223" s="112" t="s">
        <v>300</v>
      </c>
      <c r="B223" s="112">
        <f>C223+D223</f>
        <v>109</v>
      </c>
      <c r="C223" s="111">
        <v>109</v>
      </c>
      <c r="D223" s="111"/>
      <c r="E223" s="112"/>
      <c r="F223" s="113"/>
      <c r="H223" s="113"/>
      <c r="M223" s="114"/>
    </row>
    <row r="224" ht="15" customHeight="1" spans="1:13">
      <c r="A224" s="112" t="s">
        <v>301</v>
      </c>
      <c r="B224" s="112"/>
      <c r="C224" s="111"/>
      <c r="D224" s="111"/>
      <c r="E224" s="112"/>
      <c r="F224" s="113"/>
      <c r="H224" s="113"/>
      <c r="M224" s="114"/>
    </row>
    <row r="225" ht="15" customHeight="1" spans="1:13">
      <c r="A225" s="112" t="s">
        <v>302</v>
      </c>
      <c r="B225" s="112"/>
      <c r="C225" s="111"/>
      <c r="D225" s="111"/>
      <c r="E225" s="112"/>
      <c r="F225" s="113"/>
      <c r="H225" s="113"/>
      <c r="M225" s="114"/>
    </row>
    <row r="226" ht="15" customHeight="1" spans="1:13">
      <c r="A226" s="112" t="s">
        <v>303</v>
      </c>
      <c r="B226" s="112"/>
      <c r="C226" s="111"/>
      <c r="D226" s="111"/>
      <c r="E226" s="112"/>
      <c r="F226" s="113"/>
      <c r="H226" s="113"/>
      <c r="M226" s="114"/>
    </row>
    <row r="227" ht="15" customHeight="1" spans="1:13">
      <c r="A227" s="112" t="s">
        <v>304</v>
      </c>
      <c r="B227" s="112"/>
      <c r="C227" s="111"/>
      <c r="D227" s="111"/>
      <c r="E227" s="112"/>
      <c r="F227" s="113"/>
      <c r="H227" s="113"/>
      <c r="M227" s="114"/>
    </row>
    <row r="228" ht="15" customHeight="1" spans="1:13">
      <c r="A228" s="112" t="s">
        <v>305</v>
      </c>
      <c r="B228" s="112">
        <f t="shared" ref="B228:B233" si="2">C228+D228</f>
        <v>19</v>
      </c>
      <c r="C228" s="111">
        <v>19</v>
      </c>
      <c r="D228" s="111"/>
      <c r="E228" s="112"/>
      <c r="F228" s="113"/>
      <c r="H228" s="113"/>
      <c r="M228" s="114"/>
    </row>
    <row r="229" ht="15" customHeight="1" spans="1:13">
      <c r="A229" s="112" t="s">
        <v>193</v>
      </c>
      <c r="B229" s="112">
        <f t="shared" si="2"/>
        <v>465</v>
      </c>
      <c r="C229" s="111">
        <v>465</v>
      </c>
      <c r="D229" s="111"/>
      <c r="E229" s="112"/>
      <c r="F229" s="113"/>
      <c r="H229" s="113"/>
      <c r="M229" s="114"/>
    </row>
    <row r="230" ht="15" customHeight="1" spans="1:13">
      <c r="A230" s="112" t="s">
        <v>306</v>
      </c>
      <c r="B230" s="112">
        <f t="shared" si="2"/>
        <v>15</v>
      </c>
      <c r="C230" s="111">
        <v>15</v>
      </c>
      <c r="D230" s="111"/>
      <c r="E230" s="112"/>
      <c r="F230" s="113"/>
      <c r="H230" s="113"/>
      <c r="M230" s="114"/>
    </row>
    <row r="231" ht="15" customHeight="1" spans="1:13">
      <c r="A231" s="112" t="s">
        <v>307</v>
      </c>
      <c r="B231" s="112">
        <f t="shared" si="2"/>
        <v>76</v>
      </c>
      <c r="C231" s="111">
        <f>SUM(C232:C237)</f>
        <v>70</v>
      </c>
      <c r="D231" s="111">
        <f>SUM(D232:D237)</f>
        <v>6</v>
      </c>
      <c r="E231" s="112"/>
      <c r="F231" s="113"/>
      <c r="H231" s="113"/>
      <c r="M231" s="114"/>
    </row>
    <row r="232" ht="15" customHeight="1" spans="1:13">
      <c r="A232" s="112" t="s">
        <v>184</v>
      </c>
      <c r="B232" s="112">
        <f t="shared" si="2"/>
        <v>42</v>
      </c>
      <c r="C232" s="111">
        <v>42</v>
      </c>
      <c r="D232" s="111"/>
      <c r="E232" s="112"/>
      <c r="F232" s="113"/>
      <c r="H232" s="113"/>
      <c r="M232" s="114"/>
    </row>
    <row r="233" ht="15" customHeight="1" spans="1:13">
      <c r="A233" s="112" t="s">
        <v>185</v>
      </c>
      <c r="B233" s="112">
        <f t="shared" si="2"/>
        <v>11</v>
      </c>
      <c r="C233" s="111">
        <v>11</v>
      </c>
      <c r="D233" s="111"/>
      <c r="E233" s="112"/>
      <c r="F233" s="113"/>
      <c r="H233" s="113"/>
      <c r="M233" s="114"/>
    </row>
    <row r="234" ht="15" customHeight="1" spans="1:13">
      <c r="A234" s="112" t="s">
        <v>186</v>
      </c>
      <c r="B234" s="112"/>
      <c r="C234" s="111"/>
      <c r="D234" s="111"/>
      <c r="E234" s="112"/>
      <c r="F234" s="113"/>
      <c r="H234" s="113"/>
      <c r="M234" s="114"/>
    </row>
    <row r="235" ht="15" customHeight="1" spans="1:13">
      <c r="A235" s="112" t="s">
        <v>278</v>
      </c>
      <c r="B235" s="112"/>
      <c r="C235" s="111"/>
      <c r="D235" s="111"/>
      <c r="E235" s="112"/>
      <c r="F235" s="113"/>
      <c r="H235" s="113"/>
      <c r="M235" s="114"/>
    </row>
    <row r="236" ht="15" customHeight="1" spans="1:13">
      <c r="A236" s="112" t="s">
        <v>193</v>
      </c>
      <c r="B236" s="112"/>
      <c r="C236" s="111"/>
      <c r="D236" s="111"/>
      <c r="E236" s="112"/>
      <c r="F236" s="113"/>
      <c r="H236" s="113"/>
      <c r="M236" s="114"/>
    </row>
    <row r="237" ht="15" customHeight="1" spans="1:13">
      <c r="A237" s="112" t="s">
        <v>308</v>
      </c>
      <c r="B237" s="112">
        <f>C237+D237</f>
        <v>23</v>
      </c>
      <c r="C237" s="111">
        <v>17</v>
      </c>
      <c r="D237" s="111">
        <v>6</v>
      </c>
      <c r="E237" s="112"/>
      <c r="F237" s="113"/>
      <c r="H237" s="113"/>
      <c r="M237" s="114"/>
    </row>
    <row r="238" ht="15" customHeight="1" spans="1:13">
      <c r="A238" s="112" t="s">
        <v>309</v>
      </c>
      <c r="B238" s="112">
        <f>C238+D238</f>
        <v>94</v>
      </c>
      <c r="C238" s="111">
        <f>SUM(C239:C243)</f>
        <v>94</v>
      </c>
      <c r="D238" s="111"/>
      <c r="E238" s="112"/>
      <c r="F238" s="113"/>
      <c r="H238" s="113"/>
      <c r="M238" s="114"/>
    </row>
    <row r="239" ht="15" customHeight="1" spans="1:13">
      <c r="A239" s="112" t="s">
        <v>184</v>
      </c>
      <c r="B239" s="112">
        <f>C239+D239</f>
        <v>59</v>
      </c>
      <c r="C239" s="111">
        <v>59</v>
      </c>
      <c r="D239" s="111"/>
      <c r="E239" s="112"/>
      <c r="F239" s="113"/>
      <c r="H239" s="113"/>
      <c r="M239" s="114"/>
    </row>
    <row r="240" ht="15" customHeight="1" spans="1:13">
      <c r="A240" s="112" t="s">
        <v>185</v>
      </c>
      <c r="B240" s="112"/>
      <c r="C240" s="111"/>
      <c r="D240" s="111"/>
      <c r="E240" s="112"/>
      <c r="F240" s="113"/>
      <c r="H240" s="113"/>
      <c r="M240" s="114"/>
    </row>
    <row r="241" ht="15" customHeight="1" spans="1:13">
      <c r="A241" s="112" t="s">
        <v>186</v>
      </c>
      <c r="B241" s="112"/>
      <c r="C241" s="111"/>
      <c r="D241" s="111"/>
      <c r="E241" s="112"/>
      <c r="F241" s="113"/>
      <c r="H241" s="113"/>
      <c r="M241" s="114"/>
    </row>
    <row r="242" ht="15" customHeight="1" spans="1:13">
      <c r="A242" s="112" t="s">
        <v>310</v>
      </c>
      <c r="B242" s="112">
        <f>C242+D242</f>
        <v>35</v>
      </c>
      <c r="C242" s="111">
        <v>35</v>
      </c>
      <c r="D242" s="111"/>
      <c r="E242" s="112"/>
      <c r="F242" s="113"/>
      <c r="H242" s="113"/>
      <c r="M242" s="114"/>
    </row>
    <row r="243" ht="15" customHeight="1" spans="1:13">
      <c r="A243" s="112" t="s">
        <v>311</v>
      </c>
      <c r="B243" s="112"/>
      <c r="C243" s="111"/>
      <c r="D243" s="111"/>
      <c r="E243" s="112"/>
      <c r="F243" s="113"/>
      <c r="H243" s="113"/>
      <c r="M243" s="114"/>
    </row>
    <row r="244" ht="15" customHeight="1" spans="1:13">
      <c r="A244" s="112" t="s">
        <v>312</v>
      </c>
      <c r="B244" s="112"/>
      <c r="C244" s="111">
        <f>SUM(C245:C246)</f>
        <v>0</v>
      </c>
      <c r="D244" s="111"/>
      <c r="E244" s="112"/>
      <c r="F244" s="113"/>
      <c r="H244" s="113"/>
      <c r="M244" s="114"/>
    </row>
    <row r="245" ht="15" customHeight="1" spans="1:13">
      <c r="A245" s="112" t="s">
        <v>313</v>
      </c>
      <c r="B245" s="112"/>
      <c r="C245" s="111"/>
      <c r="D245" s="111"/>
      <c r="E245" s="112"/>
      <c r="F245" s="113"/>
      <c r="H245" s="113"/>
      <c r="M245" s="114"/>
    </row>
    <row r="246" ht="15" customHeight="1" spans="1:13">
      <c r="A246" s="112" t="s">
        <v>314</v>
      </c>
      <c r="B246" s="112"/>
      <c r="C246" s="111"/>
      <c r="D246" s="111"/>
      <c r="E246" s="112"/>
      <c r="F246" s="113"/>
      <c r="H246" s="113"/>
      <c r="M246" s="114"/>
    </row>
    <row r="247" ht="15" customHeight="1" spans="1:13">
      <c r="A247" s="112" t="s">
        <v>315</v>
      </c>
      <c r="B247" s="112"/>
      <c r="C247" s="111"/>
      <c r="D247" s="111"/>
      <c r="E247" s="112"/>
      <c r="F247" s="113"/>
      <c r="H247" s="113"/>
      <c r="M247" s="114"/>
    </row>
    <row r="248" ht="15" customHeight="1" spans="1:13">
      <c r="A248" s="112" t="s">
        <v>316</v>
      </c>
      <c r="B248" s="112"/>
      <c r="C248" s="111"/>
      <c r="D248" s="111"/>
      <c r="E248" s="112"/>
      <c r="F248" s="113"/>
      <c r="H248" s="113"/>
      <c r="M248" s="114"/>
    </row>
    <row r="249" ht="15" customHeight="1" spans="1:13">
      <c r="A249" s="112" t="s">
        <v>317</v>
      </c>
      <c r="B249" s="112"/>
      <c r="C249" s="111"/>
      <c r="D249" s="111"/>
      <c r="E249" s="112"/>
      <c r="F249" s="113"/>
      <c r="H249" s="113"/>
      <c r="M249" s="114"/>
    </row>
    <row r="250" ht="15" customHeight="1" spans="1:13">
      <c r="A250" s="112" t="s">
        <v>318</v>
      </c>
      <c r="B250" s="112"/>
      <c r="C250" s="111"/>
      <c r="D250" s="111"/>
      <c r="E250" s="112"/>
      <c r="F250" s="113"/>
      <c r="H250" s="113"/>
      <c r="M250" s="114"/>
    </row>
    <row r="251" ht="15" customHeight="1" spans="1:13">
      <c r="A251" s="112" t="s">
        <v>319</v>
      </c>
      <c r="B251" s="112"/>
      <c r="C251" s="111"/>
      <c r="D251" s="111"/>
      <c r="E251" s="112"/>
      <c r="F251" s="113"/>
      <c r="H251" s="113"/>
      <c r="M251" s="114"/>
    </row>
    <row r="252" ht="15" customHeight="1" spans="1:13">
      <c r="A252" s="112" t="s">
        <v>320</v>
      </c>
      <c r="B252" s="112"/>
      <c r="C252" s="111"/>
      <c r="D252" s="111"/>
      <c r="E252" s="112"/>
      <c r="F252" s="113"/>
      <c r="H252" s="113"/>
      <c r="M252" s="114"/>
    </row>
    <row r="253" ht="15" customHeight="1" spans="1:13">
      <c r="A253" s="112" t="s">
        <v>321</v>
      </c>
      <c r="B253" s="112"/>
      <c r="C253" s="111"/>
      <c r="D253" s="111"/>
      <c r="E253" s="112"/>
      <c r="F253" s="113"/>
      <c r="H253" s="113"/>
      <c r="M253" s="114"/>
    </row>
    <row r="254" ht="15" customHeight="1" spans="1:13">
      <c r="A254" s="112" t="s">
        <v>322</v>
      </c>
      <c r="B254" s="112"/>
      <c r="C254" s="111"/>
      <c r="D254" s="111"/>
      <c r="E254" s="112"/>
      <c r="F254" s="113"/>
      <c r="H254" s="113"/>
      <c r="M254" s="114"/>
    </row>
    <row r="255" ht="15" customHeight="1" spans="1:13">
      <c r="A255" s="112" t="s">
        <v>323</v>
      </c>
      <c r="B255" s="112"/>
      <c r="C255" s="111"/>
      <c r="D255" s="111"/>
      <c r="E255" s="112"/>
      <c r="F255" s="113"/>
      <c r="H255" s="113"/>
      <c r="M255" s="114"/>
    </row>
    <row r="256" ht="15" customHeight="1" spans="1:13">
      <c r="A256" s="112" t="s">
        <v>324</v>
      </c>
      <c r="B256" s="112"/>
      <c r="C256" s="111"/>
      <c r="D256" s="111"/>
      <c r="E256" s="112"/>
      <c r="F256" s="113"/>
      <c r="H256" s="113"/>
      <c r="M256" s="114"/>
    </row>
    <row r="257" ht="15" customHeight="1" spans="1:13">
      <c r="A257" s="112" t="s">
        <v>325</v>
      </c>
      <c r="B257" s="112"/>
      <c r="C257" s="111"/>
      <c r="D257" s="111"/>
      <c r="E257" s="112"/>
      <c r="F257" s="113"/>
      <c r="H257" s="113"/>
      <c r="M257" s="114"/>
    </row>
    <row r="258" ht="15" customHeight="1" spans="1:13">
      <c r="A258" s="112" t="s">
        <v>326</v>
      </c>
      <c r="B258" s="112"/>
      <c r="C258" s="111"/>
      <c r="D258" s="111"/>
      <c r="E258" s="112"/>
      <c r="F258" s="113"/>
      <c r="H258" s="113"/>
      <c r="M258" s="114"/>
    </row>
    <row r="259" ht="15" customHeight="1" spans="1:13">
      <c r="A259" s="112" t="s">
        <v>327</v>
      </c>
      <c r="B259" s="112"/>
      <c r="C259" s="111"/>
      <c r="D259" s="111"/>
      <c r="E259" s="112"/>
      <c r="F259" s="113"/>
      <c r="H259" s="113"/>
      <c r="M259" s="114"/>
    </row>
    <row r="260" ht="15" customHeight="1" spans="1:13">
      <c r="A260" s="112" t="s">
        <v>328</v>
      </c>
      <c r="B260" s="112"/>
      <c r="C260" s="111"/>
      <c r="D260" s="111"/>
      <c r="E260" s="112"/>
      <c r="F260" s="113"/>
      <c r="H260" s="113"/>
      <c r="M260" s="114"/>
    </row>
    <row r="261" ht="15" customHeight="1" spans="1:13">
      <c r="A261" s="112" t="s">
        <v>329</v>
      </c>
      <c r="B261" s="112"/>
      <c r="C261" s="111"/>
      <c r="D261" s="111"/>
      <c r="E261" s="112"/>
      <c r="F261" s="113"/>
      <c r="H261" s="113"/>
      <c r="M261" s="114"/>
    </row>
    <row r="262" ht="15" customHeight="1" spans="1:13">
      <c r="A262" s="112" t="s">
        <v>330</v>
      </c>
      <c r="B262" s="112"/>
      <c r="C262" s="111"/>
      <c r="D262" s="111"/>
      <c r="E262" s="112"/>
      <c r="F262" s="113"/>
      <c r="H262" s="113"/>
      <c r="M262" s="114"/>
    </row>
    <row r="263" ht="15" customHeight="1" spans="1:13">
      <c r="A263" s="112" t="s">
        <v>118</v>
      </c>
      <c r="B263" s="112">
        <f>C263+D263</f>
        <v>13</v>
      </c>
      <c r="C263" s="111">
        <f>C272</f>
        <v>13</v>
      </c>
      <c r="D263" s="111"/>
      <c r="E263" s="112"/>
      <c r="F263" s="113"/>
      <c r="H263" s="113"/>
      <c r="M263" s="114"/>
    </row>
    <row r="264" ht="15" customHeight="1" spans="1:13">
      <c r="A264" s="112" t="s">
        <v>331</v>
      </c>
      <c r="B264" s="112"/>
      <c r="C264" s="111"/>
      <c r="D264" s="111"/>
      <c r="E264" s="112"/>
      <c r="F264" s="113"/>
      <c r="H264" s="113"/>
      <c r="M264" s="114"/>
    </row>
    <row r="265" ht="15" customHeight="1" spans="1:13">
      <c r="A265" s="112" t="s">
        <v>332</v>
      </c>
      <c r="B265" s="112"/>
      <c r="C265" s="111"/>
      <c r="D265" s="111"/>
      <c r="E265" s="112"/>
      <c r="F265" s="113"/>
      <c r="H265" s="113"/>
      <c r="M265" s="114"/>
    </row>
    <row r="266" ht="15" customHeight="1" spans="1:13">
      <c r="A266" s="112" t="s">
        <v>333</v>
      </c>
      <c r="B266" s="112"/>
      <c r="C266" s="111"/>
      <c r="D266" s="111"/>
      <c r="E266" s="112"/>
      <c r="F266" s="113"/>
      <c r="H266" s="113"/>
      <c r="M266" s="114"/>
    </row>
    <row r="267" ht="15" customHeight="1" spans="1:13">
      <c r="A267" s="112" t="s">
        <v>334</v>
      </c>
      <c r="B267" s="112"/>
      <c r="C267" s="111"/>
      <c r="D267" s="111"/>
      <c r="E267" s="112"/>
      <c r="F267" s="113"/>
      <c r="H267" s="113"/>
      <c r="M267" s="114"/>
    </row>
    <row r="268" ht="15" customHeight="1" spans="1:13">
      <c r="A268" s="112" t="s">
        <v>335</v>
      </c>
      <c r="B268" s="112"/>
      <c r="C268" s="111"/>
      <c r="D268" s="111"/>
      <c r="E268" s="112"/>
      <c r="F268" s="113"/>
      <c r="H268" s="113"/>
      <c r="M268" s="114"/>
    </row>
    <row r="269" ht="15" customHeight="1" spans="1:13">
      <c r="A269" s="112" t="s">
        <v>336</v>
      </c>
      <c r="B269" s="112"/>
      <c r="C269" s="111"/>
      <c r="D269" s="111"/>
      <c r="E269" s="112"/>
      <c r="F269" s="113"/>
      <c r="H269" s="113"/>
      <c r="M269" s="114"/>
    </row>
    <row r="270" ht="15" customHeight="1" spans="1:13">
      <c r="A270" s="112" t="s">
        <v>337</v>
      </c>
      <c r="B270" s="112"/>
      <c r="C270" s="111"/>
      <c r="D270" s="111"/>
      <c r="E270" s="112"/>
      <c r="F270" s="113"/>
      <c r="H270" s="113"/>
      <c r="M270" s="114"/>
    </row>
    <row r="271" ht="15" customHeight="1" spans="1:13">
      <c r="A271" s="112" t="s">
        <v>338</v>
      </c>
      <c r="B271" s="112"/>
      <c r="C271" s="111"/>
      <c r="D271" s="111"/>
      <c r="E271" s="112"/>
      <c r="F271" s="113"/>
      <c r="H271" s="113"/>
      <c r="M271" s="114"/>
    </row>
    <row r="272" ht="15" customHeight="1" spans="1:13">
      <c r="A272" s="112" t="s">
        <v>339</v>
      </c>
      <c r="B272" s="112">
        <f>C272+D272</f>
        <v>13</v>
      </c>
      <c r="C272" s="111">
        <f>SUM(C273:C279)</f>
        <v>13</v>
      </c>
      <c r="D272" s="111"/>
      <c r="E272" s="112"/>
      <c r="F272" s="113"/>
      <c r="H272" s="113"/>
      <c r="M272" s="114"/>
    </row>
    <row r="273" ht="15" customHeight="1" spans="1:13">
      <c r="A273" s="112" t="s">
        <v>340</v>
      </c>
      <c r="B273" s="112"/>
      <c r="C273" s="111"/>
      <c r="D273" s="111"/>
      <c r="E273" s="112"/>
      <c r="F273" s="113"/>
      <c r="H273" s="113"/>
      <c r="M273" s="114"/>
    </row>
    <row r="274" ht="15" customHeight="1" spans="1:13">
      <c r="A274" s="112" t="s">
        <v>341</v>
      </c>
      <c r="B274" s="112"/>
      <c r="C274" s="111"/>
      <c r="D274" s="111"/>
      <c r="E274" s="112"/>
      <c r="F274" s="113"/>
      <c r="H274" s="113"/>
      <c r="M274" s="114"/>
    </row>
    <row r="275" ht="15" customHeight="1" spans="1:13">
      <c r="A275" s="112" t="s">
        <v>342</v>
      </c>
      <c r="B275" s="112"/>
      <c r="C275" s="111"/>
      <c r="D275" s="111"/>
      <c r="E275" s="112"/>
      <c r="F275" s="113"/>
      <c r="H275" s="113"/>
      <c r="M275" s="114"/>
    </row>
    <row r="276" ht="15" customHeight="1" spans="1:13">
      <c r="A276" s="112" t="s">
        <v>343</v>
      </c>
      <c r="B276" s="112"/>
      <c r="C276" s="111"/>
      <c r="D276" s="111"/>
      <c r="E276" s="112"/>
      <c r="F276" s="113"/>
      <c r="H276" s="113"/>
      <c r="M276" s="114"/>
    </row>
    <row r="277" ht="15" customHeight="1" spans="1:13">
      <c r="A277" s="112" t="s">
        <v>344</v>
      </c>
      <c r="B277" s="112">
        <f>C277+D277</f>
        <v>13</v>
      </c>
      <c r="C277" s="111">
        <v>13</v>
      </c>
      <c r="D277" s="111"/>
      <c r="E277" s="112"/>
      <c r="F277" s="113"/>
      <c r="H277" s="113"/>
      <c r="M277" s="114"/>
    </row>
    <row r="278" ht="15" customHeight="1" spans="1:13">
      <c r="A278" s="112" t="s">
        <v>345</v>
      </c>
      <c r="B278" s="112"/>
      <c r="C278" s="111"/>
      <c r="D278" s="111"/>
      <c r="E278" s="112"/>
      <c r="F278" s="113"/>
      <c r="H278" s="113"/>
      <c r="M278" s="114"/>
    </row>
    <row r="279" ht="15" customHeight="1" spans="1:13">
      <c r="A279" s="112" t="s">
        <v>346</v>
      </c>
      <c r="B279" s="112"/>
      <c r="C279" s="111"/>
      <c r="D279" s="111"/>
      <c r="E279" s="112"/>
      <c r="F279" s="113"/>
      <c r="H279" s="113"/>
      <c r="M279" s="114"/>
    </row>
    <row r="280" ht="15" customHeight="1" spans="1:13">
      <c r="A280" s="112" t="s">
        <v>347</v>
      </c>
      <c r="B280" s="112"/>
      <c r="C280" s="111"/>
      <c r="D280" s="111"/>
      <c r="E280" s="112"/>
      <c r="F280" s="113"/>
      <c r="H280" s="113"/>
      <c r="M280" s="114"/>
    </row>
    <row r="281" ht="15" customHeight="1" spans="1:13">
      <c r="A281" s="112" t="s">
        <v>348</v>
      </c>
      <c r="B281" s="112"/>
      <c r="C281" s="111"/>
      <c r="D281" s="111"/>
      <c r="E281" s="112"/>
      <c r="F281" s="113"/>
      <c r="H281" s="113"/>
      <c r="M281" s="114"/>
    </row>
    <row r="282" ht="15" customHeight="1" spans="1:13">
      <c r="A282" s="112" t="s">
        <v>119</v>
      </c>
      <c r="B282" s="112">
        <f>C282+D282</f>
        <v>5793</v>
      </c>
      <c r="C282" s="111">
        <f>C286+C304+C312+C321</f>
        <v>5386</v>
      </c>
      <c r="D282" s="111">
        <f>D283+D286+D304+D321</f>
        <v>407</v>
      </c>
      <c r="E282" s="112"/>
      <c r="F282" s="113"/>
      <c r="H282" s="113"/>
      <c r="M282" s="114"/>
    </row>
    <row r="283" ht="15" customHeight="1" spans="1:13">
      <c r="A283" s="112" t="s">
        <v>349</v>
      </c>
      <c r="B283" s="112"/>
      <c r="C283" s="111"/>
      <c r="D283" s="111"/>
      <c r="E283" s="112"/>
      <c r="F283" s="113"/>
      <c r="H283" s="113"/>
      <c r="M283" s="114"/>
    </row>
    <row r="284" ht="15" customHeight="1" spans="1:13">
      <c r="A284" s="112" t="s">
        <v>350</v>
      </c>
      <c r="B284" s="112"/>
      <c r="C284" s="111"/>
      <c r="D284" s="111"/>
      <c r="E284" s="112"/>
      <c r="F284" s="113"/>
      <c r="H284" s="113"/>
      <c r="M284" s="114"/>
    </row>
    <row r="285" ht="15" customHeight="1" spans="1:13">
      <c r="A285" s="112" t="s">
        <v>351</v>
      </c>
      <c r="B285" s="112"/>
      <c r="C285" s="111"/>
      <c r="D285" s="111"/>
      <c r="E285" s="112"/>
      <c r="F285" s="113"/>
      <c r="H285" s="113"/>
      <c r="M285" s="114"/>
    </row>
    <row r="286" ht="15" customHeight="1" spans="1:13">
      <c r="A286" s="112" t="s">
        <v>352</v>
      </c>
      <c r="B286" s="112">
        <f>C286+D286</f>
        <v>5037</v>
      </c>
      <c r="C286" s="111">
        <f>SUM(C287:C296)</f>
        <v>4714</v>
      </c>
      <c r="D286" s="111">
        <f>SUM(D287:D296)</f>
        <v>323</v>
      </c>
      <c r="E286" s="112"/>
      <c r="F286" s="113"/>
      <c r="H286" s="113"/>
      <c r="M286" s="114"/>
    </row>
    <row r="287" ht="15" customHeight="1" spans="1:13">
      <c r="A287" s="112" t="s">
        <v>184</v>
      </c>
      <c r="B287" s="112">
        <f>C287+D287</f>
        <v>1179</v>
      </c>
      <c r="C287" s="111">
        <v>1179</v>
      </c>
      <c r="D287" s="111"/>
      <c r="E287" s="112"/>
      <c r="F287" s="113"/>
      <c r="H287" s="113"/>
      <c r="M287" s="114"/>
    </row>
    <row r="288" ht="15" customHeight="1" spans="1:13">
      <c r="A288" s="112" t="s">
        <v>185</v>
      </c>
      <c r="B288" s="112">
        <f>C288+D288</f>
        <v>2489</v>
      </c>
      <c r="C288" s="111">
        <v>2166</v>
      </c>
      <c r="D288" s="111">
        <v>323</v>
      </c>
      <c r="E288" s="112"/>
      <c r="F288" s="113"/>
      <c r="H288" s="113"/>
      <c r="M288" s="114"/>
    </row>
    <row r="289" ht="15" customHeight="1" spans="1:13">
      <c r="A289" s="112" t="s">
        <v>186</v>
      </c>
      <c r="B289" s="112"/>
      <c r="C289" s="111"/>
      <c r="D289" s="111"/>
      <c r="E289" s="112"/>
      <c r="F289" s="113"/>
      <c r="H289" s="113"/>
      <c r="M289" s="114"/>
    </row>
    <row r="290" ht="15" customHeight="1" spans="1:13">
      <c r="A290" s="112" t="s">
        <v>224</v>
      </c>
      <c r="B290" s="112">
        <f>C290+D290</f>
        <v>461</v>
      </c>
      <c r="C290" s="111">
        <v>461</v>
      </c>
      <c r="D290" s="111"/>
      <c r="E290" s="112"/>
      <c r="F290" s="113"/>
      <c r="H290" s="113"/>
      <c r="M290" s="114"/>
    </row>
    <row r="291" ht="15" customHeight="1" spans="1:13">
      <c r="A291" s="112" t="s">
        <v>353</v>
      </c>
      <c r="B291" s="112"/>
      <c r="C291" s="111"/>
      <c r="D291" s="111"/>
      <c r="E291" s="112"/>
      <c r="F291" s="113"/>
      <c r="H291" s="113"/>
      <c r="M291" s="114"/>
    </row>
    <row r="292" ht="15" customHeight="1" spans="1:13">
      <c r="A292" s="112" t="s">
        <v>354</v>
      </c>
      <c r="B292" s="112">
        <f>C292+D292</f>
        <v>512</v>
      </c>
      <c r="C292" s="111">
        <v>512</v>
      </c>
      <c r="D292" s="111"/>
      <c r="E292" s="112"/>
      <c r="F292" s="113"/>
      <c r="H292" s="113"/>
      <c r="M292" s="114"/>
    </row>
    <row r="293" ht="15" customHeight="1" spans="1:13">
      <c r="A293" s="112" t="s">
        <v>355</v>
      </c>
      <c r="B293" s="112"/>
      <c r="C293" s="111"/>
      <c r="D293" s="111"/>
      <c r="E293" s="112"/>
      <c r="F293" s="113"/>
      <c r="H293" s="113"/>
      <c r="M293" s="114"/>
    </row>
    <row r="294" ht="15" customHeight="1" spans="1:13">
      <c r="A294" s="112" t="s">
        <v>356</v>
      </c>
      <c r="B294" s="112"/>
      <c r="C294" s="111"/>
      <c r="D294" s="111"/>
      <c r="E294" s="112"/>
      <c r="F294" s="113"/>
      <c r="H294" s="113"/>
      <c r="M294" s="114"/>
    </row>
    <row r="295" ht="15" customHeight="1" spans="1:13">
      <c r="A295" s="112" t="s">
        <v>193</v>
      </c>
      <c r="B295" s="112">
        <f>C295+D295</f>
        <v>237</v>
      </c>
      <c r="C295" s="111">
        <v>237</v>
      </c>
      <c r="D295" s="111"/>
      <c r="E295" s="112"/>
      <c r="F295" s="113"/>
      <c r="H295" s="113"/>
      <c r="M295" s="114"/>
    </row>
    <row r="296" ht="15" customHeight="1" spans="1:13">
      <c r="A296" s="112" t="s">
        <v>357</v>
      </c>
      <c r="B296" s="112">
        <f>C296+D296</f>
        <v>159</v>
      </c>
      <c r="C296" s="111">
        <v>159</v>
      </c>
      <c r="D296" s="111"/>
      <c r="E296" s="112"/>
      <c r="F296" s="113"/>
      <c r="H296" s="113"/>
      <c r="M296" s="114"/>
    </row>
    <row r="297" ht="15" customHeight="1" spans="1:13">
      <c r="A297" s="112" t="s">
        <v>358</v>
      </c>
      <c r="B297" s="112"/>
      <c r="C297" s="111"/>
      <c r="D297" s="111"/>
      <c r="E297" s="112"/>
      <c r="F297" s="113"/>
      <c r="H297" s="113"/>
      <c r="M297" s="114"/>
    </row>
    <row r="298" ht="15" customHeight="1" spans="1:13">
      <c r="A298" s="112" t="s">
        <v>184</v>
      </c>
      <c r="B298" s="112"/>
      <c r="C298" s="111"/>
      <c r="D298" s="111"/>
      <c r="E298" s="112"/>
      <c r="F298" s="113"/>
      <c r="H298" s="113"/>
      <c r="M298" s="114"/>
    </row>
    <row r="299" ht="15" customHeight="1" spans="1:13">
      <c r="A299" s="112" t="s">
        <v>185</v>
      </c>
      <c r="B299" s="112"/>
      <c r="C299" s="111"/>
      <c r="D299" s="111"/>
      <c r="E299" s="112"/>
      <c r="F299" s="113"/>
      <c r="H299" s="113"/>
      <c r="M299" s="114"/>
    </row>
    <row r="300" ht="15" customHeight="1" spans="1:13">
      <c r="A300" s="112" t="s">
        <v>186</v>
      </c>
      <c r="B300" s="112"/>
      <c r="C300" s="111"/>
      <c r="D300" s="111"/>
      <c r="E300" s="112"/>
      <c r="F300" s="113"/>
      <c r="H300" s="113"/>
      <c r="M300" s="114"/>
    </row>
    <row r="301" ht="15" customHeight="1" spans="1:13">
      <c r="A301" s="112" t="s">
        <v>359</v>
      </c>
      <c r="B301" s="112"/>
      <c r="C301" s="111"/>
      <c r="D301" s="111"/>
      <c r="E301" s="112"/>
      <c r="F301" s="113"/>
      <c r="H301" s="113"/>
      <c r="M301" s="114"/>
    </row>
    <row r="302" ht="15" customHeight="1" spans="1:13">
      <c r="A302" s="112" t="s">
        <v>193</v>
      </c>
      <c r="B302" s="112"/>
      <c r="C302" s="111"/>
      <c r="D302" s="111"/>
      <c r="E302" s="112"/>
      <c r="F302" s="113"/>
      <c r="H302" s="113"/>
      <c r="M302" s="114"/>
    </row>
    <row r="303" ht="15" customHeight="1" spans="1:13">
      <c r="A303" s="112" t="s">
        <v>360</v>
      </c>
      <c r="B303" s="112"/>
      <c r="C303" s="111"/>
      <c r="D303" s="111"/>
      <c r="E303" s="112"/>
      <c r="F303" s="113"/>
      <c r="H303" s="113"/>
      <c r="M303" s="114"/>
    </row>
    <row r="304" ht="15" customHeight="1" spans="1:13">
      <c r="A304" s="112" t="s">
        <v>361</v>
      </c>
      <c r="B304" s="112">
        <f>C304+D304</f>
        <v>33</v>
      </c>
      <c r="C304" s="111">
        <f>SUM(C305:C311)</f>
        <v>31</v>
      </c>
      <c r="D304" s="111">
        <f>SUM(D305:D311)</f>
        <v>2</v>
      </c>
      <c r="E304" s="112"/>
      <c r="F304" s="113"/>
      <c r="H304" s="113"/>
      <c r="M304" s="114"/>
    </row>
    <row r="305" ht="15" customHeight="1" spans="1:13">
      <c r="A305" s="112" t="s">
        <v>184</v>
      </c>
      <c r="B305" s="112"/>
      <c r="C305" s="111"/>
      <c r="D305" s="111"/>
      <c r="E305" s="112"/>
      <c r="F305" s="113"/>
      <c r="H305" s="113"/>
      <c r="M305" s="114"/>
    </row>
    <row r="306" ht="15" customHeight="1" spans="1:13">
      <c r="A306" s="112" t="s">
        <v>185</v>
      </c>
      <c r="B306" s="112">
        <f>C306+D306</f>
        <v>8</v>
      </c>
      <c r="C306" s="111">
        <v>6</v>
      </c>
      <c r="D306" s="111">
        <v>2</v>
      </c>
      <c r="E306" s="112"/>
      <c r="F306" s="113"/>
      <c r="H306" s="113"/>
      <c r="M306" s="114"/>
    </row>
    <row r="307" ht="15" customHeight="1" spans="1:13">
      <c r="A307" s="112" t="s">
        <v>186</v>
      </c>
      <c r="B307" s="112"/>
      <c r="C307" s="111"/>
      <c r="D307" s="111"/>
      <c r="E307" s="112"/>
      <c r="F307" s="113"/>
      <c r="H307" s="113"/>
      <c r="M307" s="114"/>
    </row>
    <row r="308" ht="15" customHeight="1" spans="1:13">
      <c r="A308" s="112" t="s">
        <v>362</v>
      </c>
      <c r="B308" s="112"/>
      <c r="C308" s="111"/>
      <c r="D308" s="111"/>
      <c r="E308" s="112"/>
      <c r="F308" s="113"/>
      <c r="H308" s="113"/>
      <c r="M308" s="114"/>
    </row>
    <row r="309" ht="15" customHeight="1" spans="1:13">
      <c r="A309" s="112" t="s">
        <v>363</v>
      </c>
      <c r="B309" s="112"/>
      <c r="C309" s="111"/>
      <c r="D309" s="111"/>
      <c r="E309" s="112"/>
      <c r="F309" s="113"/>
      <c r="H309" s="113"/>
      <c r="M309" s="114"/>
    </row>
    <row r="310" ht="15" customHeight="1" spans="1:13">
      <c r="A310" s="112" t="s">
        <v>193</v>
      </c>
      <c r="B310" s="112">
        <f>C310+D310</f>
        <v>25</v>
      </c>
      <c r="C310" s="111">
        <v>25</v>
      </c>
      <c r="D310" s="111"/>
      <c r="E310" s="112"/>
      <c r="F310" s="113"/>
      <c r="H310" s="113"/>
      <c r="M310" s="114"/>
    </row>
    <row r="311" ht="15" customHeight="1" spans="1:13">
      <c r="A311" s="112" t="s">
        <v>364</v>
      </c>
      <c r="B311" s="112"/>
      <c r="C311" s="111"/>
      <c r="D311" s="111"/>
      <c r="E311" s="112"/>
      <c r="F311" s="113"/>
      <c r="H311" s="113"/>
      <c r="M311" s="114"/>
    </row>
    <row r="312" ht="15" customHeight="1" spans="1:13">
      <c r="A312" s="112" t="s">
        <v>365</v>
      </c>
      <c r="B312" s="112">
        <f>C312+D312</f>
        <v>21</v>
      </c>
      <c r="C312" s="111">
        <f>SUM(C313:C320)</f>
        <v>21</v>
      </c>
      <c r="D312" s="111"/>
      <c r="E312" s="112"/>
      <c r="F312" s="113"/>
      <c r="H312" s="113"/>
      <c r="M312" s="114"/>
    </row>
    <row r="313" ht="15" customHeight="1" spans="1:13">
      <c r="A313" s="112" t="s">
        <v>184</v>
      </c>
      <c r="B313" s="112"/>
      <c r="C313" s="111"/>
      <c r="D313" s="111"/>
      <c r="E313" s="112"/>
      <c r="F313" s="113"/>
      <c r="H313" s="113"/>
      <c r="M313" s="114"/>
    </row>
    <row r="314" ht="15" customHeight="1" spans="1:13">
      <c r="A314" s="112" t="s">
        <v>185</v>
      </c>
      <c r="B314" s="112">
        <f>C314+D314</f>
        <v>13</v>
      </c>
      <c r="C314" s="111">
        <v>13</v>
      </c>
      <c r="D314" s="111"/>
      <c r="E314" s="112"/>
      <c r="F314" s="113"/>
      <c r="H314" s="113"/>
      <c r="M314" s="114"/>
    </row>
    <row r="315" ht="15" customHeight="1" spans="1:13">
      <c r="A315" s="112" t="s">
        <v>186</v>
      </c>
      <c r="B315" s="112"/>
      <c r="C315" s="111"/>
      <c r="D315" s="111"/>
      <c r="E315" s="112"/>
      <c r="F315" s="113"/>
      <c r="H315" s="113"/>
      <c r="M315" s="114"/>
    </row>
    <row r="316" ht="15" customHeight="1" spans="1:13">
      <c r="A316" s="112" t="s">
        <v>366</v>
      </c>
      <c r="B316" s="112"/>
      <c r="C316" s="111"/>
      <c r="D316" s="111"/>
      <c r="E316" s="112"/>
      <c r="F316" s="113"/>
      <c r="H316" s="113"/>
      <c r="M316" s="114"/>
    </row>
    <row r="317" ht="15" customHeight="1" spans="1:13">
      <c r="A317" s="112" t="s">
        <v>367</v>
      </c>
      <c r="B317" s="112"/>
      <c r="C317" s="111"/>
      <c r="D317" s="111"/>
      <c r="E317" s="112"/>
      <c r="F317" s="113"/>
      <c r="H317" s="113"/>
      <c r="M317" s="114"/>
    </row>
    <row r="318" ht="15" customHeight="1" spans="1:13">
      <c r="A318" s="112" t="s">
        <v>368</v>
      </c>
      <c r="B318" s="112"/>
      <c r="C318" s="111"/>
      <c r="D318" s="111"/>
      <c r="E318" s="112"/>
      <c r="F318" s="113"/>
      <c r="H318" s="113"/>
      <c r="M318" s="114"/>
    </row>
    <row r="319" ht="15" customHeight="1" spans="1:13">
      <c r="A319" s="112" t="s">
        <v>193</v>
      </c>
      <c r="B319" s="112">
        <f>C319+D319</f>
        <v>8</v>
      </c>
      <c r="C319" s="111">
        <v>8</v>
      </c>
      <c r="D319" s="111"/>
      <c r="E319" s="112"/>
      <c r="F319" s="113"/>
      <c r="H319" s="113"/>
      <c r="M319" s="114"/>
    </row>
    <row r="320" ht="15" customHeight="1" spans="1:13">
      <c r="A320" s="112" t="s">
        <v>369</v>
      </c>
      <c r="B320" s="112"/>
      <c r="C320" s="111"/>
      <c r="D320" s="111"/>
      <c r="E320" s="112"/>
      <c r="F320" s="113"/>
      <c r="H320" s="113"/>
      <c r="M320" s="114"/>
    </row>
    <row r="321" ht="15" customHeight="1" spans="1:13">
      <c r="A321" s="112" t="s">
        <v>370</v>
      </c>
      <c r="B321" s="112">
        <f>C321+D321</f>
        <v>702</v>
      </c>
      <c r="C321" s="111">
        <f>SUM(C322:C334)</f>
        <v>620</v>
      </c>
      <c r="D321" s="111">
        <f>SUM(D322:D334)</f>
        <v>82</v>
      </c>
      <c r="E321" s="112"/>
      <c r="F321" s="113"/>
      <c r="H321" s="113"/>
      <c r="M321" s="114"/>
    </row>
    <row r="322" ht="15" customHeight="1" spans="1:13">
      <c r="A322" s="112" t="s">
        <v>184</v>
      </c>
      <c r="B322" s="112">
        <f>C322+D322</f>
        <v>308</v>
      </c>
      <c r="C322" s="111">
        <v>308</v>
      </c>
      <c r="D322" s="111"/>
      <c r="E322" s="112"/>
      <c r="F322" s="113"/>
      <c r="H322" s="113"/>
      <c r="M322" s="114"/>
    </row>
    <row r="323" ht="15" customHeight="1" spans="1:13">
      <c r="A323" s="112" t="s">
        <v>185</v>
      </c>
      <c r="B323" s="112">
        <f>C323+D323</f>
        <v>204</v>
      </c>
      <c r="C323" s="111">
        <v>122</v>
      </c>
      <c r="D323" s="111">
        <v>82</v>
      </c>
      <c r="E323" s="112"/>
      <c r="F323" s="113"/>
      <c r="H323" s="113"/>
      <c r="M323" s="114"/>
    </row>
    <row r="324" ht="15" customHeight="1" spans="1:13">
      <c r="A324" s="112" t="s">
        <v>186</v>
      </c>
      <c r="B324" s="112"/>
      <c r="C324" s="111"/>
      <c r="D324" s="111"/>
      <c r="E324" s="112"/>
      <c r="F324" s="113"/>
      <c r="H324" s="113"/>
      <c r="M324" s="114"/>
    </row>
    <row r="325" ht="15" customHeight="1" spans="1:13">
      <c r="A325" s="112" t="s">
        <v>371</v>
      </c>
      <c r="B325" s="112"/>
      <c r="C325" s="111"/>
      <c r="D325" s="111"/>
      <c r="E325" s="112"/>
      <c r="F325" s="113"/>
      <c r="H325" s="113"/>
      <c r="M325" s="114"/>
    </row>
    <row r="326" ht="15" customHeight="1" spans="1:13">
      <c r="A326" s="112" t="s">
        <v>372</v>
      </c>
      <c r="B326" s="112"/>
      <c r="C326" s="111"/>
      <c r="D326" s="111"/>
      <c r="E326" s="112"/>
      <c r="F326" s="113"/>
      <c r="H326" s="113"/>
      <c r="M326" s="114"/>
    </row>
    <row r="327" ht="15" customHeight="1" spans="1:13">
      <c r="A327" s="112" t="s">
        <v>373</v>
      </c>
      <c r="B327" s="112">
        <f>C327+D327</f>
        <v>10</v>
      </c>
      <c r="C327" s="111">
        <v>10</v>
      </c>
      <c r="D327" s="111"/>
      <c r="E327" s="112"/>
      <c r="F327" s="113"/>
      <c r="H327" s="113"/>
      <c r="M327" s="114"/>
    </row>
    <row r="328" ht="15" customHeight="1" spans="1:13">
      <c r="A328" s="112" t="s">
        <v>374</v>
      </c>
      <c r="B328" s="112">
        <f>C328+D328</f>
        <v>13</v>
      </c>
      <c r="C328" s="111">
        <v>13</v>
      </c>
      <c r="D328" s="111"/>
      <c r="E328" s="112"/>
      <c r="F328" s="113"/>
      <c r="H328" s="113"/>
      <c r="M328" s="114"/>
    </row>
    <row r="329" ht="15" customHeight="1" spans="1:13">
      <c r="A329" s="112" t="s">
        <v>375</v>
      </c>
      <c r="B329" s="112"/>
      <c r="C329" s="111"/>
      <c r="D329" s="111"/>
      <c r="E329" s="112"/>
      <c r="F329" s="113"/>
      <c r="H329" s="113"/>
      <c r="M329" s="114"/>
    </row>
    <row r="330" ht="15" customHeight="1" spans="1:13">
      <c r="A330" s="112" t="s">
        <v>376</v>
      </c>
      <c r="B330" s="112">
        <f>C330+D330</f>
        <v>128</v>
      </c>
      <c r="C330" s="111">
        <v>128</v>
      </c>
      <c r="D330" s="111"/>
      <c r="E330" s="112"/>
      <c r="F330" s="113"/>
      <c r="H330" s="113"/>
      <c r="M330" s="114"/>
    </row>
    <row r="331" ht="15" customHeight="1" spans="1:13">
      <c r="A331" s="112" t="s">
        <v>377</v>
      </c>
      <c r="B331" s="112">
        <f>C331+D331</f>
        <v>10</v>
      </c>
      <c r="C331" s="111">
        <v>10</v>
      </c>
      <c r="D331" s="111"/>
      <c r="E331" s="112"/>
      <c r="F331" s="113"/>
      <c r="H331" s="113"/>
      <c r="M331" s="114"/>
    </row>
    <row r="332" ht="15" customHeight="1" spans="1:13">
      <c r="A332" s="112" t="s">
        <v>224</v>
      </c>
      <c r="B332" s="112"/>
      <c r="C332" s="111"/>
      <c r="D332" s="111"/>
      <c r="E332" s="112"/>
      <c r="F332" s="113"/>
      <c r="H332" s="113"/>
      <c r="M332" s="114"/>
    </row>
    <row r="333" ht="15" customHeight="1" spans="1:13">
      <c r="A333" s="112" t="s">
        <v>193</v>
      </c>
      <c r="B333" s="112">
        <f>C333+D333</f>
        <v>28</v>
      </c>
      <c r="C333" s="111">
        <v>28</v>
      </c>
      <c r="D333" s="111"/>
      <c r="E333" s="112"/>
      <c r="F333" s="113"/>
      <c r="H333" s="113"/>
      <c r="M333" s="114"/>
    </row>
    <row r="334" ht="15" customHeight="1" spans="1:13">
      <c r="A334" s="112" t="s">
        <v>378</v>
      </c>
      <c r="B334" s="112">
        <f>C334+D334</f>
        <v>1</v>
      </c>
      <c r="C334" s="111">
        <v>1</v>
      </c>
      <c r="D334" s="111"/>
      <c r="E334" s="112"/>
      <c r="F334" s="113"/>
      <c r="H334" s="113"/>
      <c r="M334" s="114"/>
    </row>
    <row r="335" ht="15" customHeight="1" spans="1:13">
      <c r="A335" s="112" t="s">
        <v>379</v>
      </c>
      <c r="B335" s="112"/>
      <c r="C335" s="111"/>
      <c r="D335" s="111"/>
      <c r="E335" s="112"/>
      <c r="F335" s="113"/>
      <c r="H335" s="113"/>
      <c r="M335" s="114"/>
    </row>
    <row r="336" ht="15" customHeight="1" spans="1:13">
      <c r="A336" s="112" t="s">
        <v>184</v>
      </c>
      <c r="B336" s="112"/>
      <c r="C336" s="111"/>
      <c r="D336" s="111"/>
      <c r="E336" s="112"/>
      <c r="F336" s="113"/>
      <c r="H336" s="113"/>
      <c r="M336" s="114"/>
    </row>
    <row r="337" ht="15" customHeight="1" spans="1:13">
      <c r="A337" s="112" t="s">
        <v>185</v>
      </c>
      <c r="B337" s="112"/>
      <c r="C337" s="111"/>
      <c r="D337" s="111"/>
      <c r="E337" s="112"/>
      <c r="F337" s="113"/>
      <c r="H337" s="113"/>
      <c r="M337" s="114"/>
    </row>
    <row r="338" ht="15" customHeight="1" spans="1:13">
      <c r="A338" s="112" t="s">
        <v>186</v>
      </c>
      <c r="B338" s="112"/>
      <c r="C338" s="111"/>
      <c r="D338" s="111"/>
      <c r="E338" s="112"/>
      <c r="F338" s="113"/>
      <c r="H338" s="113"/>
      <c r="M338" s="114"/>
    </row>
    <row r="339" ht="15" customHeight="1" spans="1:13">
      <c r="A339" s="112" t="s">
        <v>380</v>
      </c>
      <c r="B339" s="112"/>
      <c r="C339" s="111"/>
      <c r="D339" s="111"/>
      <c r="E339" s="112"/>
      <c r="F339" s="113"/>
      <c r="H339" s="113"/>
      <c r="M339" s="114"/>
    </row>
    <row r="340" ht="15" customHeight="1" spans="1:13">
      <c r="A340" s="112" t="s">
        <v>381</v>
      </c>
      <c r="B340" s="112"/>
      <c r="C340" s="111"/>
      <c r="D340" s="111"/>
      <c r="E340" s="112"/>
      <c r="F340" s="113"/>
      <c r="H340" s="113"/>
      <c r="M340" s="114"/>
    </row>
    <row r="341" ht="15" customHeight="1" spans="1:13">
      <c r="A341" s="112" t="s">
        <v>382</v>
      </c>
      <c r="B341" s="112"/>
      <c r="C341" s="111"/>
      <c r="D341" s="111"/>
      <c r="E341" s="112"/>
      <c r="F341" s="113"/>
      <c r="H341" s="113"/>
      <c r="M341" s="114"/>
    </row>
    <row r="342" ht="15" customHeight="1" spans="1:13">
      <c r="A342" s="112" t="s">
        <v>224</v>
      </c>
      <c r="B342" s="112"/>
      <c r="C342" s="111"/>
      <c r="D342" s="111"/>
      <c r="E342" s="112"/>
      <c r="F342" s="113"/>
      <c r="H342" s="113"/>
      <c r="M342" s="114"/>
    </row>
    <row r="343" ht="15" customHeight="1" spans="1:13">
      <c r="A343" s="112" t="s">
        <v>193</v>
      </c>
      <c r="B343" s="112"/>
      <c r="C343" s="111"/>
      <c r="D343" s="111"/>
      <c r="E343" s="112"/>
      <c r="F343" s="113"/>
      <c r="H343" s="113"/>
      <c r="M343" s="114"/>
    </row>
    <row r="344" ht="15" customHeight="1" spans="1:13">
      <c r="A344" s="112" t="s">
        <v>383</v>
      </c>
      <c r="B344" s="112"/>
      <c r="C344" s="111"/>
      <c r="D344" s="111"/>
      <c r="E344" s="112"/>
      <c r="F344" s="113"/>
      <c r="H344" s="113"/>
      <c r="M344" s="114"/>
    </row>
    <row r="345" ht="15" customHeight="1" spans="1:13">
      <c r="A345" s="112" t="s">
        <v>384</v>
      </c>
      <c r="B345" s="112"/>
      <c r="C345" s="111"/>
      <c r="D345" s="111"/>
      <c r="E345" s="112"/>
      <c r="F345" s="113"/>
      <c r="H345" s="113"/>
      <c r="M345" s="114"/>
    </row>
    <row r="346" ht="15" customHeight="1" spans="1:13">
      <c r="A346" s="112" t="s">
        <v>184</v>
      </c>
      <c r="B346" s="112"/>
      <c r="C346" s="111"/>
      <c r="D346" s="111"/>
      <c r="E346" s="112"/>
      <c r="F346" s="113"/>
      <c r="H346" s="113"/>
      <c r="M346" s="114"/>
    </row>
    <row r="347" ht="15" customHeight="1" spans="1:13">
      <c r="A347" s="112" t="s">
        <v>185</v>
      </c>
      <c r="B347" s="112"/>
      <c r="C347" s="111"/>
      <c r="D347" s="111"/>
      <c r="E347" s="112"/>
      <c r="F347" s="113"/>
      <c r="H347" s="113"/>
      <c r="M347" s="114"/>
    </row>
    <row r="348" ht="15" customHeight="1" spans="1:13">
      <c r="A348" s="112" t="s">
        <v>186</v>
      </c>
      <c r="B348" s="112"/>
      <c r="C348" s="111"/>
      <c r="D348" s="111"/>
      <c r="E348" s="112"/>
      <c r="F348" s="113"/>
      <c r="H348" s="113"/>
      <c r="M348" s="114"/>
    </row>
    <row r="349" ht="15" customHeight="1" spans="1:13">
      <c r="A349" s="112" t="s">
        <v>385</v>
      </c>
      <c r="B349" s="112"/>
      <c r="C349" s="111"/>
      <c r="D349" s="111"/>
      <c r="E349" s="112"/>
      <c r="F349" s="113"/>
      <c r="H349" s="113"/>
      <c r="M349" s="114"/>
    </row>
    <row r="350" ht="15" customHeight="1" spans="1:13">
      <c r="A350" s="112" t="s">
        <v>386</v>
      </c>
      <c r="B350" s="112"/>
      <c r="C350" s="111"/>
      <c r="D350" s="111"/>
      <c r="E350" s="112"/>
      <c r="F350" s="113"/>
      <c r="H350" s="113"/>
      <c r="M350" s="114"/>
    </row>
    <row r="351" ht="15" customHeight="1" spans="1:13">
      <c r="A351" s="112" t="s">
        <v>387</v>
      </c>
      <c r="B351" s="112"/>
      <c r="C351" s="111"/>
      <c r="D351" s="111"/>
      <c r="E351" s="112"/>
      <c r="F351" s="113"/>
      <c r="H351" s="113"/>
      <c r="M351" s="114"/>
    </row>
    <row r="352" ht="15" customHeight="1" spans="1:13">
      <c r="A352" s="112" t="s">
        <v>224</v>
      </c>
      <c r="B352" s="112"/>
      <c r="C352" s="111"/>
      <c r="D352" s="111"/>
      <c r="E352" s="112"/>
      <c r="F352" s="113"/>
      <c r="H352" s="113"/>
      <c r="M352" s="114"/>
    </row>
    <row r="353" ht="15" customHeight="1" spans="1:13">
      <c r="A353" s="112" t="s">
        <v>193</v>
      </c>
      <c r="B353" s="112"/>
      <c r="C353" s="111"/>
      <c r="D353" s="111"/>
      <c r="E353" s="112"/>
      <c r="F353" s="113"/>
      <c r="H353" s="113"/>
      <c r="M353" s="114"/>
    </row>
    <row r="354" ht="15" customHeight="1" spans="1:13">
      <c r="A354" s="112" t="s">
        <v>388</v>
      </c>
      <c r="B354" s="112"/>
      <c r="C354" s="111"/>
      <c r="D354" s="111"/>
      <c r="E354" s="112"/>
      <c r="F354" s="113"/>
      <c r="H354" s="113"/>
      <c r="M354" s="114"/>
    </row>
    <row r="355" ht="15" customHeight="1" spans="1:13">
      <c r="A355" s="112" t="s">
        <v>389</v>
      </c>
      <c r="B355" s="112"/>
      <c r="C355" s="111"/>
      <c r="D355" s="111"/>
      <c r="E355" s="112"/>
      <c r="F355" s="113"/>
      <c r="H355" s="113"/>
      <c r="M355" s="114"/>
    </row>
    <row r="356" ht="15" customHeight="1" spans="1:13">
      <c r="A356" s="112" t="s">
        <v>184</v>
      </c>
      <c r="B356" s="112"/>
      <c r="C356" s="111"/>
      <c r="D356" s="111"/>
      <c r="E356" s="112"/>
      <c r="F356" s="113"/>
      <c r="H356" s="113"/>
      <c r="M356" s="114"/>
    </row>
    <row r="357" ht="15" customHeight="1" spans="1:13">
      <c r="A357" s="112" t="s">
        <v>185</v>
      </c>
      <c r="B357" s="112"/>
      <c r="C357" s="111"/>
      <c r="D357" s="111"/>
      <c r="E357" s="112"/>
      <c r="F357" s="113"/>
      <c r="H357" s="113"/>
      <c r="M357" s="114"/>
    </row>
    <row r="358" ht="15" customHeight="1" spans="1:13">
      <c r="A358" s="112" t="s">
        <v>186</v>
      </c>
      <c r="B358" s="112"/>
      <c r="C358" s="111"/>
      <c r="D358" s="111"/>
      <c r="E358" s="112"/>
      <c r="F358" s="113"/>
      <c r="H358" s="113"/>
      <c r="M358" s="114"/>
    </row>
    <row r="359" ht="15" customHeight="1" spans="1:13">
      <c r="A359" s="112" t="s">
        <v>390</v>
      </c>
      <c r="B359" s="112"/>
      <c r="C359" s="111"/>
      <c r="D359" s="111"/>
      <c r="E359" s="112"/>
      <c r="F359" s="113"/>
      <c r="H359" s="113"/>
      <c r="M359" s="114"/>
    </row>
    <row r="360" ht="15" customHeight="1" spans="1:13">
      <c r="A360" s="112" t="s">
        <v>391</v>
      </c>
      <c r="B360" s="112"/>
      <c r="C360" s="111"/>
      <c r="D360" s="111"/>
      <c r="E360" s="112"/>
      <c r="F360" s="113"/>
      <c r="H360" s="113"/>
      <c r="M360" s="114"/>
    </row>
    <row r="361" ht="15" customHeight="1" spans="1:13">
      <c r="A361" s="112" t="s">
        <v>193</v>
      </c>
      <c r="B361" s="112"/>
      <c r="C361" s="111"/>
      <c r="D361" s="111"/>
      <c r="E361" s="112"/>
      <c r="F361" s="113"/>
      <c r="H361" s="113"/>
      <c r="M361" s="114"/>
    </row>
    <row r="362" ht="15" customHeight="1" spans="1:13">
      <c r="A362" s="112" t="s">
        <v>392</v>
      </c>
      <c r="B362" s="112"/>
      <c r="C362" s="111"/>
      <c r="D362" s="111"/>
      <c r="E362" s="112"/>
      <c r="F362" s="113"/>
      <c r="H362" s="113"/>
      <c r="M362" s="114"/>
    </row>
    <row r="363" ht="15" customHeight="1" spans="1:13">
      <c r="A363" s="112" t="s">
        <v>393</v>
      </c>
      <c r="B363" s="112"/>
      <c r="C363" s="111"/>
      <c r="D363" s="111"/>
      <c r="E363" s="112"/>
      <c r="F363" s="113"/>
      <c r="H363" s="113"/>
      <c r="M363" s="114"/>
    </row>
    <row r="364" ht="15" customHeight="1" spans="1:13">
      <c r="A364" s="112" t="s">
        <v>184</v>
      </c>
      <c r="B364" s="112"/>
      <c r="C364" s="111"/>
      <c r="D364" s="111"/>
      <c r="E364" s="112"/>
      <c r="F364" s="113"/>
      <c r="H364" s="113"/>
      <c r="M364" s="114"/>
    </row>
    <row r="365" ht="15" customHeight="1" spans="1:13">
      <c r="A365" s="112" t="s">
        <v>185</v>
      </c>
      <c r="B365" s="112"/>
      <c r="C365" s="111"/>
      <c r="D365" s="111"/>
      <c r="E365" s="112"/>
      <c r="F365" s="113"/>
      <c r="H365" s="113"/>
      <c r="M365" s="114"/>
    </row>
    <row r="366" ht="15" customHeight="1" spans="1:13">
      <c r="A366" s="112" t="s">
        <v>224</v>
      </c>
      <c r="B366" s="112"/>
      <c r="C366" s="111"/>
      <c r="D366" s="111"/>
      <c r="E366" s="112"/>
      <c r="F366" s="113"/>
      <c r="H366" s="113"/>
      <c r="M366" s="114"/>
    </row>
    <row r="367" ht="15" customHeight="1" spans="1:13">
      <c r="A367" s="112" t="s">
        <v>394</v>
      </c>
      <c r="B367" s="112"/>
      <c r="C367" s="111"/>
      <c r="D367" s="111"/>
      <c r="E367" s="112"/>
      <c r="F367" s="113"/>
      <c r="H367" s="113"/>
      <c r="M367" s="114"/>
    </row>
    <row r="368" ht="15" customHeight="1" spans="1:13">
      <c r="A368" s="112" t="s">
        <v>395</v>
      </c>
      <c r="B368" s="112"/>
      <c r="C368" s="111"/>
      <c r="D368" s="111"/>
      <c r="E368" s="112"/>
      <c r="F368" s="113"/>
      <c r="H368" s="113"/>
      <c r="M368" s="114"/>
    </row>
    <row r="369" ht="15" customHeight="1" spans="1:13">
      <c r="A369" s="112" t="s">
        <v>396</v>
      </c>
      <c r="B369" s="112"/>
      <c r="C369" s="111"/>
      <c r="D369" s="111"/>
      <c r="E369" s="112"/>
      <c r="F369" s="113"/>
      <c r="H369" s="113"/>
      <c r="M369" s="114"/>
    </row>
    <row r="370" ht="15" customHeight="1" spans="1:13">
      <c r="A370" s="112" t="s">
        <v>397</v>
      </c>
      <c r="B370" s="112"/>
      <c r="C370" s="111"/>
      <c r="D370" s="111"/>
      <c r="E370" s="112"/>
      <c r="F370" s="113"/>
      <c r="H370" s="113"/>
      <c r="M370" s="114"/>
    </row>
    <row r="371" ht="15" customHeight="1" spans="1:13">
      <c r="A371" s="112" t="s">
        <v>398</v>
      </c>
      <c r="B371" s="112"/>
      <c r="C371" s="111"/>
      <c r="D371" s="111"/>
      <c r="E371" s="112"/>
      <c r="F371" s="113"/>
      <c r="H371" s="113"/>
      <c r="M371" s="114"/>
    </row>
    <row r="372" ht="15" customHeight="1" spans="1:13">
      <c r="A372" s="112" t="s">
        <v>120</v>
      </c>
      <c r="B372" s="112">
        <f>C372+D372</f>
        <v>22704</v>
      </c>
      <c r="C372" s="111">
        <f>C373+C378+C385+C391+C397+C401+C405+C409+C415+C422</f>
        <v>20856</v>
      </c>
      <c r="D372" s="111">
        <f>D378</f>
        <v>1848</v>
      </c>
      <c r="E372" s="112"/>
      <c r="F372" s="113"/>
      <c r="H372" s="113"/>
      <c r="M372" s="114"/>
    </row>
    <row r="373" ht="15" customHeight="1" spans="1:13">
      <c r="A373" s="112" t="s">
        <v>399</v>
      </c>
      <c r="B373" s="112">
        <f>C373+D373</f>
        <v>828</v>
      </c>
      <c r="C373" s="111">
        <f>SUM(C374:C377)</f>
        <v>828</v>
      </c>
      <c r="D373" s="111"/>
      <c r="E373" s="112"/>
      <c r="F373" s="113"/>
      <c r="H373" s="113"/>
      <c r="M373" s="114"/>
    </row>
    <row r="374" ht="15" customHeight="1" spans="1:13">
      <c r="A374" s="112" t="s">
        <v>184</v>
      </c>
      <c r="B374" s="112">
        <f>C374+D374</f>
        <v>101</v>
      </c>
      <c r="C374" s="111">
        <v>101</v>
      </c>
      <c r="D374" s="111"/>
      <c r="E374" s="112"/>
      <c r="F374" s="113"/>
      <c r="H374" s="113"/>
      <c r="M374" s="114"/>
    </row>
    <row r="375" ht="15" customHeight="1" spans="1:13">
      <c r="A375" s="112" t="s">
        <v>185</v>
      </c>
      <c r="B375" s="112"/>
      <c r="C375" s="111"/>
      <c r="D375" s="111"/>
      <c r="E375" s="112"/>
      <c r="F375" s="113"/>
      <c r="H375" s="113"/>
      <c r="M375" s="114"/>
    </row>
    <row r="376" ht="15" customHeight="1" spans="1:13">
      <c r="A376" s="112" t="s">
        <v>186</v>
      </c>
      <c r="B376" s="112">
        <f t="shared" ref="B376:B382" si="3">C376+D376</f>
        <v>717</v>
      </c>
      <c r="C376" s="111">
        <v>717</v>
      </c>
      <c r="D376" s="111"/>
      <c r="E376" s="112"/>
      <c r="F376" s="113"/>
      <c r="H376" s="113"/>
      <c r="M376" s="114"/>
    </row>
    <row r="377" ht="15" customHeight="1" spans="1:13">
      <c r="A377" s="112" t="s">
        <v>400</v>
      </c>
      <c r="B377" s="112">
        <f t="shared" si="3"/>
        <v>10</v>
      </c>
      <c r="C377" s="111">
        <v>10</v>
      </c>
      <c r="D377" s="111"/>
      <c r="E377" s="112"/>
      <c r="F377" s="113"/>
      <c r="H377" s="113"/>
      <c r="M377" s="114"/>
    </row>
    <row r="378" ht="15" customHeight="1" spans="1:13">
      <c r="A378" s="112" t="s">
        <v>401</v>
      </c>
      <c r="B378" s="112">
        <f t="shared" si="3"/>
        <v>19748</v>
      </c>
      <c r="C378" s="111">
        <f>SUM(C379:C384)</f>
        <v>17900</v>
      </c>
      <c r="D378" s="111">
        <f>SUM(D379:D384)</f>
        <v>1848</v>
      </c>
      <c r="E378" s="112"/>
      <c r="F378" s="113"/>
      <c r="H378" s="113"/>
      <c r="M378" s="114"/>
    </row>
    <row r="379" ht="15" customHeight="1" spans="1:13">
      <c r="A379" s="112" t="s">
        <v>402</v>
      </c>
      <c r="B379" s="112">
        <f t="shared" si="3"/>
        <v>1302</v>
      </c>
      <c r="C379" s="111">
        <v>1132</v>
      </c>
      <c r="D379" s="111">
        <v>170</v>
      </c>
      <c r="E379" s="112"/>
      <c r="F379" s="113"/>
      <c r="H379" s="113"/>
      <c r="M379" s="114"/>
    </row>
    <row r="380" ht="15" customHeight="1" spans="1:13">
      <c r="A380" s="112" t="s">
        <v>403</v>
      </c>
      <c r="B380" s="112">
        <f t="shared" si="3"/>
        <v>9002</v>
      </c>
      <c r="C380" s="111">
        <v>8555</v>
      </c>
      <c r="D380" s="111">
        <v>447</v>
      </c>
      <c r="E380" s="112"/>
      <c r="F380" s="113"/>
      <c r="H380" s="113"/>
      <c r="M380" s="114"/>
    </row>
    <row r="381" ht="15" customHeight="1" spans="1:13">
      <c r="A381" s="112" t="s">
        <v>404</v>
      </c>
      <c r="B381" s="112">
        <f t="shared" si="3"/>
        <v>3909</v>
      </c>
      <c r="C381" s="111">
        <v>3689</v>
      </c>
      <c r="D381" s="111">
        <v>220</v>
      </c>
      <c r="E381" s="112"/>
      <c r="F381" s="113"/>
      <c r="H381" s="113"/>
      <c r="M381" s="114"/>
    </row>
    <row r="382" ht="15" customHeight="1" spans="1:13">
      <c r="A382" s="112" t="s">
        <v>405</v>
      </c>
      <c r="B382" s="112">
        <f t="shared" si="3"/>
        <v>2204</v>
      </c>
      <c r="C382" s="111">
        <v>2196</v>
      </c>
      <c r="D382" s="111">
        <v>8</v>
      </c>
      <c r="E382" s="112"/>
      <c r="F382" s="113"/>
      <c r="H382" s="113"/>
      <c r="M382" s="114"/>
    </row>
    <row r="383" ht="15" customHeight="1" spans="1:13">
      <c r="A383" s="112" t="s">
        <v>406</v>
      </c>
      <c r="B383" s="112"/>
      <c r="C383" s="111"/>
      <c r="D383" s="111"/>
      <c r="E383" s="112"/>
      <c r="F383" s="113"/>
      <c r="H383" s="113"/>
      <c r="M383" s="114"/>
    </row>
    <row r="384" ht="15" customHeight="1" spans="1:13">
      <c r="A384" s="112" t="s">
        <v>407</v>
      </c>
      <c r="B384" s="112">
        <f>C384+D384</f>
        <v>3331</v>
      </c>
      <c r="C384" s="111">
        <v>2328</v>
      </c>
      <c r="D384" s="111">
        <v>1003</v>
      </c>
      <c r="E384" s="112"/>
      <c r="F384" s="113"/>
      <c r="H384" s="113"/>
      <c r="M384" s="114"/>
    </row>
    <row r="385" ht="15" customHeight="1" spans="1:13">
      <c r="A385" s="112" t="s">
        <v>408</v>
      </c>
      <c r="B385" s="112">
        <f>C385+D385</f>
        <v>1203</v>
      </c>
      <c r="C385" s="111">
        <f>SUM(C386:C390)</f>
        <v>1203</v>
      </c>
      <c r="D385" s="111"/>
      <c r="E385" s="112"/>
      <c r="F385" s="113"/>
      <c r="H385" s="113"/>
      <c r="M385" s="114"/>
    </row>
    <row r="386" ht="15" customHeight="1" spans="1:13">
      <c r="A386" s="112" t="s">
        <v>409</v>
      </c>
      <c r="B386" s="112"/>
      <c r="C386" s="111"/>
      <c r="D386" s="111"/>
      <c r="E386" s="112"/>
      <c r="F386" s="113"/>
      <c r="H386" s="113"/>
      <c r="M386" s="114"/>
    </row>
    <row r="387" ht="15" customHeight="1" spans="1:13">
      <c r="A387" s="112" t="s">
        <v>410</v>
      </c>
      <c r="B387" s="112">
        <f>C387+D387</f>
        <v>1203</v>
      </c>
      <c r="C387" s="111">
        <v>1203</v>
      </c>
      <c r="D387" s="111"/>
      <c r="E387" s="112"/>
      <c r="F387" s="113"/>
      <c r="H387" s="113"/>
      <c r="M387" s="114"/>
    </row>
    <row r="388" ht="15" customHeight="1" spans="1:13">
      <c r="A388" s="112" t="s">
        <v>411</v>
      </c>
      <c r="B388" s="112"/>
      <c r="C388" s="111"/>
      <c r="D388" s="111"/>
      <c r="E388" s="112"/>
      <c r="F388" s="113"/>
      <c r="H388" s="113"/>
      <c r="M388" s="114"/>
    </row>
    <row r="389" ht="15" customHeight="1" spans="1:13">
      <c r="A389" s="112" t="s">
        <v>412</v>
      </c>
      <c r="B389" s="112"/>
      <c r="C389" s="111"/>
      <c r="D389" s="111"/>
      <c r="E389" s="112"/>
      <c r="F389" s="113"/>
      <c r="H389" s="113"/>
      <c r="M389" s="114"/>
    </row>
    <row r="390" ht="15" customHeight="1" spans="1:13">
      <c r="A390" s="112" t="s">
        <v>413</v>
      </c>
      <c r="B390" s="112"/>
      <c r="C390" s="111"/>
      <c r="D390" s="111"/>
      <c r="E390" s="112"/>
      <c r="F390" s="113"/>
      <c r="H390" s="113"/>
      <c r="M390" s="114"/>
    </row>
    <row r="391" ht="15" customHeight="1" spans="1:13">
      <c r="A391" s="112" t="s">
        <v>414</v>
      </c>
      <c r="B391" s="112"/>
      <c r="C391" s="111"/>
      <c r="D391" s="111"/>
      <c r="E391" s="112"/>
      <c r="F391" s="113"/>
      <c r="H391" s="113"/>
      <c r="M391" s="114"/>
    </row>
    <row r="392" ht="15" customHeight="1" spans="1:13">
      <c r="A392" s="112" t="s">
        <v>415</v>
      </c>
      <c r="B392" s="112"/>
      <c r="C392" s="111"/>
      <c r="D392" s="111"/>
      <c r="E392" s="112"/>
      <c r="F392" s="113"/>
      <c r="H392" s="113"/>
      <c r="M392" s="114"/>
    </row>
    <row r="393" ht="15" customHeight="1" spans="1:13">
      <c r="A393" s="112" t="s">
        <v>416</v>
      </c>
      <c r="B393" s="112"/>
      <c r="C393" s="111"/>
      <c r="D393" s="111"/>
      <c r="E393" s="112"/>
      <c r="F393" s="113"/>
      <c r="H393" s="113"/>
      <c r="M393" s="114"/>
    </row>
    <row r="394" ht="15" customHeight="1" spans="1:13">
      <c r="A394" s="112" t="s">
        <v>417</v>
      </c>
      <c r="B394" s="112"/>
      <c r="C394" s="111"/>
      <c r="D394" s="111"/>
      <c r="E394" s="112"/>
      <c r="F394" s="113"/>
      <c r="H394" s="113"/>
      <c r="M394" s="114"/>
    </row>
    <row r="395" ht="15" customHeight="1" spans="1:13">
      <c r="A395" s="112" t="s">
        <v>418</v>
      </c>
      <c r="B395" s="112"/>
      <c r="C395" s="111"/>
      <c r="D395" s="111"/>
      <c r="E395" s="112"/>
      <c r="F395" s="113"/>
      <c r="H395" s="113"/>
      <c r="M395" s="114"/>
    </row>
    <row r="396" ht="15" customHeight="1" spans="1:13">
      <c r="A396" s="112" t="s">
        <v>419</v>
      </c>
      <c r="B396" s="112"/>
      <c r="C396" s="111"/>
      <c r="D396" s="111"/>
      <c r="E396" s="112"/>
      <c r="F396" s="113"/>
      <c r="H396" s="113"/>
      <c r="M396" s="114"/>
    </row>
    <row r="397" ht="15" customHeight="1" spans="1:13">
      <c r="A397" s="112" t="s">
        <v>420</v>
      </c>
      <c r="B397" s="112"/>
      <c r="C397" s="111"/>
      <c r="D397" s="111"/>
      <c r="E397" s="112"/>
      <c r="F397" s="113"/>
      <c r="H397" s="113"/>
      <c r="M397" s="114"/>
    </row>
    <row r="398" ht="15" customHeight="1" spans="1:13">
      <c r="A398" s="112" t="s">
        <v>421</v>
      </c>
      <c r="B398" s="112"/>
      <c r="C398" s="111"/>
      <c r="D398" s="111"/>
      <c r="E398" s="112"/>
      <c r="F398" s="113"/>
      <c r="H398" s="113"/>
      <c r="M398" s="114"/>
    </row>
    <row r="399" ht="15" customHeight="1" spans="1:13">
      <c r="A399" s="112" t="s">
        <v>422</v>
      </c>
      <c r="B399" s="112"/>
      <c r="C399" s="111"/>
      <c r="D399" s="111"/>
      <c r="E399" s="112"/>
      <c r="F399" s="113"/>
      <c r="H399" s="113"/>
      <c r="M399" s="114"/>
    </row>
    <row r="400" ht="15" customHeight="1" spans="1:13">
      <c r="A400" s="112" t="s">
        <v>423</v>
      </c>
      <c r="B400" s="112"/>
      <c r="C400" s="111"/>
      <c r="D400" s="111"/>
      <c r="E400" s="112"/>
      <c r="F400" s="113"/>
      <c r="H400" s="113"/>
      <c r="M400" s="114"/>
    </row>
    <row r="401" ht="15" customHeight="1" spans="1:13">
      <c r="A401" s="112" t="s">
        <v>424</v>
      </c>
      <c r="B401" s="112"/>
      <c r="C401" s="111"/>
      <c r="D401" s="111"/>
      <c r="E401" s="112"/>
      <c r="F401" s="113"/>
      <c r="H401" s="113"/>
      <c r="M401" s="114"/>
    </row>
    <row r="402" ht="15" customHeight="1" spans="1:13">
      <c r="A402" s="112" t="s">
        <v>425</v>
      </c>
      <c r="B402" s="112"/>
      <c r="C402" s="111"/>
      <c r="D402" s="111"/>
      <c r="E402" s="112"/>
      <c r="F402" s="113"/>
      <c r="H402" s="113"/>
      <c r="M402" s="114"/>
    </row>
    <row r="403" ht="15" customHeight="1" spans="1:13">
      <c r="A403" s="112" t="s">
        <v>426</v>
      </c>
      <c r="B403" s="112"/>
      <c r="C403" s="111"/>
      <c r="D403" s="111"/>
      <c r="E403" s="112"/>
      <c r="F403" s="113"/>
      <c r="H403" s="113"/>
      <c r="M403" s="114"/>
    </row>
    <row r="404" ht="15" customHeight="1" spans="1:13">
      <c r="A404" s="112" t="s">
        <v>427</v>
      </c>
      <c r="B404" s="112"/>
      <c r="C404" s="111"/>
      <c r="D404" s="111"/>
      <c r="E404" s="112"/>
      <c r="F404" s="113"/>
      <c r="H404" s="113"/>
      <c r="M404" s="114"/>
    </row>
    <row r="405" ht="15" customHeight="1" spans="1:13">
      <c r="A405" s="112" t="s">
        <v>428</v>
      </c>
      <c r="B405" s="112"/>
      <c r="C405" s="111"/>
      <c r="D405" s="111"/>
      <c r="E405" s="112"/>
      <c r="F405" s="113"/>
      <c r="H405" s="113"/>
      <c r="M405" s="114"/>
    </row>
    <row r="406" ht="15" customHeight="1" spans="1:13">
      <c r="A406" s="112" t="s">
        <v>429</v>
      </c>
      <c r="B406" s="112"/>
      <c r="C406" s="111"/>
      <c r="D406" s="111"/>
      <c r="E406" s="112"/>
      <c r="F406" s="113"/>
      <c r="H406" s="113"/>
      <c r="M406" s="114"/>
    </row>
    <row r="407" ht="15" customHeight="1" spans="1:13">
      <c r="A407" s="112" t="s">
        <v>430</v>
      </c>
      <c r="B407" s="112"/>
      <c r="C407" s="111"/>
      <c r="D407" s="111"/>
      <c r="E407" s="112"/>
      <c r="F407" s="113"/>
      <c r="H407" s="113"/>
      <c r="M407" s="114"/>
    </row>
    <row r="408" ht="15" customHeight="1" spans="1:13">
      <c r="A408" s="112" t="s">
        <v>431</v>
      </c>
      <c r="B408" s="112"/>
      <c r="C408" s="111"/>
      <c r="D408" s="111"/>
      <c r="E408" s="112"/>
      <c r="F408" s="113"/>
      <c r="H408" s="113"/>
      <c r="M408" s="114"/>
    </row>
    <row r="409" ht="15" customHeight="1" spans="1:13">
      <c r="A409" s="112" t="s">
        <v>432</v>
      </c>
      <c r="B409" s="112">
        <f>C409+D409</f>
        <v>345</v>
      </c>
      <c r="C409" s="111">
        <f>SUM(C410:C414)</f>
        <v>345</v>
      </c>
      <c r="D409" s="111"/>
      <c r="E409" s="112"/>
      <c r="F409" s="113"/>
      <c r="H409" s="113"/>
      <c r="M409" s="114"/>
    </row>
    <row r="410" ht="15" customHeight="1" spans="1:13">
      <c r="A410" s="112" t="s">
        <v>433</v>
      </c>
      <c r="B410" s="112"/>
      <c r="C410" s="111"/>
      <c r="D410" s="111"/>
      <c r="E410" s="112"/>
      <c r="F410" s="113"/>
      <c r="H410" s="113"/>
      <c r="M410" s="114"/>
    </row>
    <row r="411" ht="15" customHeight="1" spans="1:13">
      <c r="A411" s="112" t="s">
        <v>434</v>
      </c>
      <c r="B411" s="112">
        <f>C411+D411</f>
        <v>140</v>
      </c>
      <c r="C411" s="111">
        <v>140</v>
      </c>
      <c r="D411" s="111"/>
      <c r="E411" s="112"/>
      <c r="F411" s="113"/>
      <c r="H411" s="113"/>
      <c r="M411" s="114"/>
    </row>
    <row r="412" ht="15" customHeight="1" spans="1:13">
      <c r="A412" s="112" t="s">
        <v>435</v>
      </c>
      <c r="B412" s="112">
        <f>C412+D412</f>
        <v>205</v>
      </c>
      <c r="C412" s="111">
        <v>205</v>
      </c>
      <c r="D412" s="111"/>
      <c r="E412" s="112"/>
      <c r="F412" s="113"/>
      <c r="H412" s="113"/>
      <c r="M412" s="114"/>
    </row>
    <row r="413" ht="15" customHeight="1" spans="1:13">
      <c r="A413" s="112" t="s">
        <v>436</v>
      </c>
      <c r="B413" s="112"/>
      <c r="C413" s="111"/>
      <c r="D413" s="111"/>
      <c r="E413" s="112"/>
      <c r="F413" s="113"/>
      <c r="H413" s="113"/>
      <c r="M413" s="114"/>
    </row>
    <row r="414" ht="15" customHeight="1" spans="1:13">
      <c r="A414" s="112" t="s">
        <v>437</v>
      </c>
      <c r="B414" s="112"/>
      <c r="C414" s="111"/>
      <c r="D414" s="111"/>
      <c r="E414" s="112"/>
      <c r="F414" s="113"/>
      <c r="H414" s="113"/>
      <c r="M414" s="114"/>
    </row>
    <row r="415" ht="15" customHeight="1" spans="1:13">
      <c r="A415" s="112" t="s">
        <v>438</v>
      </c>
      <c r="B415" s="112">
        <f>C415+D415</f>
        <v>580</v>
      </c>
      <c r="C415" s="111">
        <f>SUM(C416:C421)</f>
        <v>580</v>
      </c>
      <c r="D415" s="111"/>
      <c r="E415" s="112"/>
      <c r="F415" s="113"/>
      <c r="H415" s="113"/>
      <c r="M415" s="114"/>
    </row>
    <row r="416" ht="15" customHeight="1" spans="1:13">
      <c r="A416" s="112" t="s">
        <v>439</v>
      </c>
      <c r="B416" s="112"/>
      <c r="C416" s="111"/>
      <c r="D416" s="111"/>
      <c r="E416" s="112"/>
      <c r="F416" s="113"/>
      <c r="H416" s="113"/>
      <c r="M416" s="114"/>
    </row>
    <row r="417" ht="15" customHeight="1" spans="1:13">
      <c r="A417" s="112" t="s">
        <v>440</v>
      </c>
      <c r="B417" s="112"/>
      <c r="C417" s="111"/>
      <c r="D417" s="111"/>
      <c r="E417" s="112"/>
      <c r="F417" s="113"/>
      <c r="H417" s="113"/>
      <c r="M417" s="114"/>
    </row>
    <row r="418" ht="15" customHeight="1" spans="1:13">
      <c r="A418" s="112" t="s">
        <v>441</v>
      </c>
      <c r="B418" s="112"/>
      <c r="C418" s="111"/>
      <c r="D418" s="111"/>
      <c r="E418" s="112"/>
      <c r="F418" s="113"/>
      <c r="H418" s="113"/>
      <c r="M418" s="114"/>
    </row>
    <row r="419" ht="15" customHeight="1" spans="1:13">
      <c r="A419" s="112" t="s">
        <v>442</v>
      </c>
      <c r="B419" s="112"/>
      <c r="C419" s="111"/>
      <c r="D419" s="111"/>
      <c r="E419" s="112"/>
      <c r="F419" s="113"/>
      <c r="H419" s="113"/>
      <c r="M419" s="114"/>
    </row>
    <row r="420" ht="15" customHeight="1" spans="1:13">
      <c r="A420" s="112" t="s">
        <v>443</v>
      </c>
      <c r="B420" s="112"/>
      <c r="C420" s="111"/>
      <c r="D420" s="111"/>
      <c r="E420" s="112"/>
      <c r="F420" s="113"/>
      <c r="H420" s="113"/>
      <c r="M420" s="114"/>
    </row>
    <row r="421" ht="15" customHeight="1" spans="1:13">
      <c r="A421" s="112" t="s">
        <v>444</v>
      </c>
      <c r="B421" s="112">
        <f>C421+D421</f>
        <v>580</v>
      </c>
      <c r="C421" s="111">
        <v>580</v>
      </c>
      <c r="D421" s="111"/>
      <c r="E421" s="112"/>
      <c r="F421" s="113"/>
      <c r="H421" s="113"/>
      <c r="M421" s="114"/>
    </row>
    <row r="422" ht="15" customHeight="1" spans="1:13">
      <c r="A422" s="112" t="s">
        <v>445</v>
      </c>
      <c r="B422" s="112"/>
      <c r="C422" s="111"/>
      <c r="D422" s="111"/>
      <c r="E422" s="112"/>
      <c r="F422" s="113"/>
      <c r="H422" s="113"/>
      <c r="M422" s="114"/>
    </row>
    <row r="423" ht="15" customHeight="1" spans="1:13">
      <c r="A423" s="112" t="s">
        <v>446</v>
      </c>
      <c r="B423" s="112"/>
      <c r="C423" s="111"/>
      <c r="D423" s="111"/>
      <c r="E423" s="112"/>
      <c r="F423" s="113"/>
      <c r="H423" s="113"/>
      <c r="M423" s="114"/>
    </row>
    <row r="424" ht="15" customHeight="1" spans="1:13">
      <c r="A424" s="112" t="s">
        <v>121</v>
      </c>
      <c r="B424" s="112">
        <f>C424+D424</f>
        <v>53</v>
      </c>
      <c r="C424" s="111">
        <f>C425+C430+C439+C445+C450+C455+C460+C467+C471+C475</f>
        <v>53</v>
      </c>
      <c r="D424" s="111"/>
      <c r="E424" s="112"/>
      <c r="F424" s="113"/>
      <c r="H424" s="113"/>
      <c r="M424" s="114"/>
    </row>
    <row r="425" ht="15" customHeight="1" spans="1:13">
      <c r="A425" s="112" t="s">
        <v>447</v>
      </c>
      <c r="B425" s="112">
        <f>C425+D425</f>
        <v>33</v>
      </c>
      <c r="C425" s="111">
        <f>C426+C427+C428+C429</f>
        <v>33</v>
      </c>
      <c r="D425" s="111"/>
      <c r="E425" s="112"/>
      <c r="F425" s="113"/>
      <c r="H425" s="113"/>
      <c r="M425" s="114"/>
    </row>
    <row r="426" ht="15" customHeight="1" spans="1:13">
      <c r="A426" s="112" t="s">
        <v>184</v>
      </c>
      <c r="B426" s="112">
        <f>C426+D426</f>
        <v>32</v>
      </c>
      <c r="C426" s="111">
        <v>32</v>
      </c>
      <c r="D426" s="111"/>
      <c r="E426" s="112"/>
      <c r="F426" s="113"/>
      <c r="H426" s="113"/>
      <c r="M426" s="114"/>
    </row>
    <row r="427" ht="15" customHeight="1" spans="1:13">
      <c r="A427" s="112" t="s">
        <v>185</v>
      </c>
      <c r="B427" s="112"/>
      <c r="C427" s="111"/>
      <c r="D427" s="111"/>
      <c r="E427" s="112"/>
      <c r="F427" s="113"/>
      <c r="H427" s="113"/>
      <c r="M427" s="114"/>
    </row>
    <row r="428" ht="15" customHeight="1" spans="1:13">
      <c r="A428" s="112" t="s">
        <v>186</v>
      </c>
      <c r="B428" s="112"/>
      <c r="C428" s="111"/>
      <c r="D428" s="111"/>
      <c r="E428" s="112"/>
      <c r="F428" s="113"/>
      <c r="H428" s="113"/>
      <c r="M428" s="114"/>
    </row>
    <row r="429" ht="15" customHeight="1" spans="1:13">
      <c r="A429" s="112" t="s">
        <v>448</v>
      </c>
      <c r="B429" s="112">
        <f>C429+D429</f>
        <v>1</v>
      </c>
      <c r="C429" s="111">
        <v>1</v>
      </c>
      <c r="D429" s="111"/>
      <c r="E429" s="112"/>
      <c r="F429" s="113"/>
      <c r="H429" s="113"/>
      <c r="M429" s="114"/>
    </row>
    <row r="430" ht="15" customHeight="1" spans="1:13">
      <c r="A430" s="112" t="s">
        <v>449</v>
      </c>
      <c r="B430" s="112"/>
      <c r="C430" s="111"/>
      <c r="D430" s="111"/>
      <c r="E430" s="112"/>
      <c r="F430" s="113"/>
      <c r="H430" s="113"/>
      <c r="M430" s="114"/>
    </row>
    <row r="431" ht="15" customHeight="1" spans="1:13">
      <c r="A431" s="112" t="s">
        <v>450</v>
      </c>
      <c r="B431" s="112"/>
      <c r="C431" s="111"/>
      <c r="D431" s="111"/>
      <c r="E431" s="112"/>
      <c r="F431" s="113"/>
      <c r="H431" s="113"/>
      <c r="M431" s="114"/>
    </row>
    <row r="432" ht="15" customHeight="1" spans="1:13">
      <c r="A432" s="112" t="s">
        <v>451</v>
      </c>
      <c r="B432" s="112"/>
      <c r="C432" s="111"/>
      <c r="D432" s="111"/>
      <c r="E432" s="112"/>
      <c r="F432" s="113"/>
      <c r="H432" s="113"/>
      <c r="M432" s="114"/>
    </row>
    <row r="433" ht="15" customHeight="1" spans="1:13">
      <c r="A433" s="112" t="s">
        <v>452</v>
      </c>
      <c r="B433" s="112"/>
      <c r="C433" s="111"/>
      <c r="D433" s="111"/>
      <c r="E433" s="112"/>
      <c r="F433" s="113"/>
      <c r="H433" s="113"/>
      <c r="M433" s="114"/>
    </row>
    <row r="434" ht="15" customHeight="1" spans="1:13">
      <c r="A434" s="112" t="s">
        <v>453</v>
      </c>
      <c r="B434" s="112"/>
      <c r="C434" s="111"/>
      <c r="D434" s="111"/>
      <c r="E434" s="112"/>
      <c r="F434" s="113"/>
      <c r="H434" s="113"/>
      <c r="M434" s="114"/>
    </row>
    <row r="435" ht="15" customHeight="1" spans="1:13">
      <c r="A435" s="112" t="s">
        <v>454</v>
      </c>
      <c r="B435" s="112"/>
      <c r="C435" s="111"/>
      <c r="D435" s="111"/>
      <c r="E435" s="112"/>
      <c r="F435" s="113"/>
      <c r="H435" s="113"/>
      <c r="M435" s="114"/>
    </row>
    <row r="436" ht="15" customHeight="1" spans="1:13">
      <c r="A436" s="112" t="s">
        <v>455</v>
      </c>
      <c r="B436" s="112"/>
      <c r="C436" s="111"/>
      <c r="D436" s="111"/>
      <c r="E436" s="112"/>
      <c r="F436" s="113"/>
      <c r="H436" s="113"/>
      <c r="M436" s="114"/>
    </row>
    <row r="437" ht="15" customHeight="1" spans="1:13">
      <c r="A437" s="112" t="s">
        <v>456</v>
      </c>
      <c r="B437" s="112"/>
      <c r="C437" s="111"/>
      <c r="D437" s="111"/>
      <c r="E437" s="112"/>
      <c r="F437" s="113"/>
      <c r="H437" s="113"/>
      <c r="M437" s="114"/>
    </row>
    <row r="438" ht="15" customHeight="1" spans="1:13">
      <c r="A438" s="112" t="s">
        <v>457</v>
      </c>
      <c r="B438" s="112"/>
      <c r="C438" s="111"/>
      <c r="D438" s="111"/>
      <c r="E438" s="112"/>
      <c r="F438" s="113"/>
      <c r="H438" s="113"/>
      <c r="M438" s="114"/>
    </row>
    <row r="439" ht="15" customHeight="1" spans="1:13">
      <c r="A439" s="112" t="s">
        <v>458</v>
      </c>
      <c r="B439" s="112"/>
      <c r="C439" s="111"/>
      <c r="D439" s="111"/>
      <c r="E439" s="112"/>
      <c r="F439" s="113"/>
      <c r="H439" s="113"/>
      <c r="M439" s="114"/>
    </row>
    <row r="440" ht="15" customHeight="1" spans="1:13">
      <c r="A440" s="112" t="s">
        <v>450</v>
      </c>
      <c r="B440" s="112"/>
      <c r="C440" s="111"/>
      <c r="D440" s="111"/>
      <c r="E440" s="112"/>
      <c r="F440" s="113"/>
      <c r="H440" s="113"/>
      <c r="M440" s="114"/>
    </row>
    <row r="441" ht="15" customHeight="1" spans="1:13">
      <c r="A441" s="112" t="s">
        <v>459</v>
      </c>
      <c r="B441" s="112"/>
      <c r="C441" s="111"/>
      <c r="D441" s="111"/>
      <c r="E441" s="112"/>
      <c r="F441" s="113"/>
      <c r="H441" s="113"/>
      <c r="M441" s="114"/>
    </row>
    <row r="442" ht="15" customHeight="1" spans="1:13">
      <c r="A442" s="112" t="s">
        <v>460</v>
      </c>
      <c r="B442" s="112"/>
      <c r="C442" s="111"/>
      <c r="D442" s="111"/>
      <c r="E442" s="112"/>
      <c r="F442" s="113"/>
      <c r="H442" s="113"/>
      <c r="M442" s="114"/>
    </row>
    <row r="443" ht="15" customHeight="1" spans="1:13">
      <c r="A443" s="112" t="s">
        <v>461</v>
      </c>
      <c r="B443" s="112"/>
      <c r="C443" s="111"/>
      <c r="D443" s="111"/>
      <c r="E443" s="112"/>
      <c r="F443" s="113"/>
      <c r="H443" s="113"/>
      <c r="M443" s="114"/>
    </row>
    <row r="444" ht="15" customHeight="1" spans="1:13">
      <c r="A444" s="112" t="s">
        <v>462</v>
      </c>
      <c r="B444" s="112"/>
      <c r="C444" s="111"/>
      <c r="D444" s="111"/>
      <c r="E444" s="112"/>
      <c r="F444" s="113"/>
      <c r="H444" s="113"/>
      <c r="M444" s="114"/>
    </row>
    <row r="445" ht="15" customHeight="1" spans="1:13">
      <c r="A445" s="112" t="s">
        <v>463</v>
      </c>
      <c r="B445" s="112"/>
      <c r="C445" s="111"/>
      <c r="D445" s="111"/>
      <c r="E445" s="112"/>
      <c r="F445" s="113"/>
      <c r="H445" s="113"/>
      <c r="M445" s="114"/>
    </row>
    <row r="446" ht="15" customHeight="1" spans="1:13">
      <c r="A446" s="112" t="s">
        <v>450</v>
      </c>
      <c r="B446" s="112"/>
      <c r="C446" s="111"/>
      <c r="D446" s="111"/>
      <c r="E446" s="112"/>
      <c r="F446" s="113"/>
      <c r="H446" s="113"/>
      <c r="M446" s="114"/>
    </row>
    <row r="447" ht="15" customHeight="1" spans="1:13">
      <c r="A447" s="112" t="s">
        <v>464</v>
      </c>
      <c r="B447" s="112"/>
      <c r="C447" s="111"/>
      <c r="D447" s="111"/>
      <c r="E447" s="112"/>
      <c r="F447" s="113"/>
      <c r="H447" s="113"/>
      <c r="M447" s="114"/>
    </row>
    <row r="448" ht="15" customHeight="1" spans="1:13">
      <c r="A448" s="112" t="s">
        <v>465</v>
      </c>
      <c r="B448" s="112"/>
      <c r="C448" s="111"/>
      <c r="D448" s="111"/>
      <c r="E448" s="112"/>
      <c r="F448" s="113"/>
      <c r="H448" s="113"/>
      <c r="M448" s="114"/>
    </row>
    <row r="449" ht="15" customHeight="1" spans="1:13">
      <c r="A449" s="112" t="s">
        <v>466</v>
      </c>
      <c r="B449" s="112"/>
      <c r="C449" s="111"/>
      <c r="D449" s="111"/>
      <c r="E449" s="112"/>
      <c r="F449" s="113"/>
      <c r="H449" s="113"/>
      <c r="M449" s="114"/>
    </row>
    <row r="450" ht="15" customHeight="1" spans="1:13">
      <c r="A450" s="112" t="s">
        <v>467</v>
      </c>
      <c r="B450" s="112"/>
      <c r="C450" s="111"/>
      <c r="D450" s="111"/>
      <c r="E450" s="112"/>
      <c r="F450" s="113"/>
      <c r="H450" s="113"/>
      <c r="M450" s="114"/>
    </row>
    <row r="451" ht="15" customHeight="1" spans="1:13">
      <c r="A451" s="112" t="s">
        <v>450</v>
      </c>
      <c r="B451" s="112"/>
      <c r="C451" s="111"/>
      <c r="D451" s="111"/>
      <c r="E451" s="112"/>
      <c r="F451" s="113"/>
      <c r="H451" s="113"/>
      <c r="M451" s="114"/>
    </row>
    <row r="452" ht="15" customHeight="1" spans="1:13">
      <c r="A452" s="112" t="s">
        <v>468</v>
      </c>
      <c r="B452" s="112"/>
      <c r="C452" s="111"/>
      <c r="D452" s="111"/>
      <c r="E452" s="112"/>
      <c r="F452" s="113"/>
      <c r="H452" s="113"/>
      <c r="M452" s="114"/>
    </row>
    <row r="453" ht="15" customHeight="1" spans="1:13">
      <c r="A453" s="112" t="s">
        <v>469</v>
      </c>
      <c r="B453" s="112"/>
      <c r="C453" s="111"/>
      <c r="D453" s="111"/>
      <c r="E453" s="112"/>
      <c r="F453" s="113"/>
      <c r="H453" s="113"/>
      <c r="M453" s="114"/>
    </row>
    <row r="454" ht="15" customHeight="1" spans="1:13">
      <c r="A454" s="112" t="s">
        <v>470</v>
      </c>
      <c r="B454" s="112"/>
      <c r="C454" s="111"/>
      <c r="D454" s="111"/>
      <c r="E454" s="112"/>
      <c r="F454" s="113"/>
      <c r="H454" s="113"/>
      <c r="M454" s="114"/>
    </row>
    <row r="455" ht="15" customHeight="1" spans="1:13">
      <c r="A455" s="112" t="s">
        <v>471</v>
      </c>
      <c r="B455" s="112"/>
      <c r="C455" s="111"/>
      <c r="D455" s="111"/>
      <c r="E455" s="112"/>
      <c r="F455" s="113"/>
      <c r="H455" s="113"/>
      <c r="M455" s="114"/>
    </row>
    <row r="456" ht="15" customHeight="1" spans="1:13">
      <c r="A456" s="112" t="s">
        <v>472</v>
      </c>
      <c r="B456" s="112"/>
      <c r="C456" s="111"/>
      <c r="D456" s="111"/>
      <c r="E456" s="112"/>
      <c r="F456" s="113"/>
      <c r="H456" s="113"/>
      <c r="M456" s="114"/>
    </row>
    <row r="457" ht="15" customHeight="1" spans="1:13">
      <c r="A457" s="112" t="s">
        <v>473</v>
      </c>
      <c r="B457" s="112"/>
      <c r="C457" s="111"/>
      <c r="D457" s="111"/>
      <c r="E457" s="112"/>
      <c r="F457" s="113"/>
      <c r="H457" s="113"/>
      <c r="M457" s="114"/>
    </row>
    <row r="458" ht="15" customHeight="1" spans="1:13">
      <c r="A458" s="112" t="s">
        <v>474</v>
      </c>
      <c r="B458" s="112"/>
      <c r="C458" s="111"/>
      <c r="D458" s="111"/>
      <c r="E458" s="112"/>
      <c r="F458" s="113"/>
      <c r="H458" s="113"/>
      <c r="M458" s="114"/>
    </row>
    <row r="459" ht="15" customHeight="1" spans="1:13">
      <c r="A459" s="112" t="s">
        <v>475</v>
      </c>
      <c r="B459" s="112"/>
      <c r="C459" s="111"/>
      <c r="D459" s="111"/>
      <c r="E459" s="112"/>
      <c r="F459" s="113"/>
      <c r="H459" s="113"/>
      <c r="M459" s="114"/>
    </row>
    <row r="460" ht="15" customHeight="1" spans="1:13">
      <c r="A460" s="112" t="s">
        <v>476</v>
      </c>
      <c r="B460" s="112">
        <f>C460+D460</f>
        <v>20</v>
      </c>
      <c r="C460" s="111">
        <f>SUM(C461:C466)</f>
        <v>20</v>
      </c>
      <c r="D460" s="111"/>
      <c r="E460" s="112"/>
      <c r="F460" s="113"/>
      <c r="H460" s="113"/>
      <c r="M460" s="114"/>
    </row>
    <row r="461" ht="15" customHeight="1" spans="1:13">
      <c r="A461" s="112" t="s">
        <v>450</v>
      </c>
      <c r="B461" s="112"/>
      <c r="C461" s="111"/>
      <c r="D461" s="111"/>
      <c r="E461" s="112"/>
      <c r="F461" s="113"/>
      <c r="H461" s="113"/>
      <c r="M461" s="114"/>
    </row>
    <row r="462" ht="15" customHeight="1" spans="1:13">
      <c r="A462" s="112" t="s">
        <v>477</v>
      </c>
      <c r="B462" s="112">
        <f>C462+D462</f>
        <v>12</v>
      </c>
      <c r="C462" s="111">
        <v>12</v>
      </c>
      <c r="D462" s="111"/>
      <c r="E462" s="112"/>
      <c r="F462" s="113"/>
      <c r="H462" s="113"/>
      <c r="M462" s="114"/>
    </row>
    <row r="463" ht="15" customHeight="1" spans="1:13">
      <c r="A463" s="112" t="s">
        <v>478</v>
      </c>
      <c r="B463" s="112"/>
      <c r="C463" s="111"/>
      <c r="D463" s="111"/>
      <c r="E463" s="112"/>
      <c r="F463" s="113"/>
      <c r="H463" s="113"/>
      <c r="M463" s="114"/>
    </row>
    <row r="464" ht="15" customHeight="1" spans="1:13">
      <c r="A464" s="112" t="s">
        <v>479</v>
      </c>
      <c r="B464" s="112"/>
      <c r="C464" s="111"/>
      <c r="D464" s="111"/>
      <c r="E464" s="112"/>
      <c r="F464" s="113"/>
      <c r="H464" s="113"/>
      <c r="M464" s="114"/>
    </row>
    <row r="465" ht="15" customHeight="1" spans="1:13">
      <c r="A465" s="112" t="s">
        <v>480</v>
      </c>
      <c r="B465" s="112"/>
      <c r="C465" s="111"/>
      <c r="D465" s="111"/>
      <c r="E465" s="112"/>
      <c r="F465" s="113"/>
      <c r="H465" s="113"/>
      <c r="M465" s="114"/>
    </row>
    <row r="466" ht="15" customHeight="1" spans="1:13">
      <c r="A466" s="112" t="s">
        <v>481</v>
      </c>
      <c r="B466" s="112">
        <f>C466+D466</f>
        <v>8</v>
      </c>
      <c r="C466" s="111">
        <v>8</v>
      </c>
      <c r="D466" s="111"/>
      <c r="E466" s="112"/>
      <c r="F466" s="113"/>
      <c r="H466" s="113"/>
      <c r="M466" s="114"/>
    </row>
    <row r="467" ht="15" customHeight="1" spans="1:13">
      <c r="A467" s="112" t="s">
        <v>482</v>
      </c>
      <c r="B467" s="112"/>
      <c r="C467" s="111"/>
      <c r="D467" s="111"/>
      <c r="E467" s="112"/>
      <c r="F467" s="113"/>
      <c r="H467" s="113"/>
      <c r="M467" s="114"/>
    </row>
    <row r="468" ht="15" customHeight="1" spans="1:13">
      <c r="A468" s="112" t="s">
        <v>483</v>
      </c>
      <c r="B468" s="112"/>
      <c r="C468" s="111"/>
      <c r="D468" s="111"/>
      <c r="E468" s="112"/>
      <c r="F468" s="113"/>
      <c r="H468" s="113"/>
      <c r="M468" s="114"/>
    </row>
    <row r="469" ht="15" customHeight="1" spans="1:13">
      <c r="A469" s="112" t="s">
        <v>484</v>
      </c>
      <c r="B469" s="112"/>
      <c r="C469" s="111"/>
      <c r="D469" s="111"/>
      <c r="E469" s="112"/>
      <c r="F469" s="113"/>
      <c r="H469" s="113"/>
      <c r="M469" s="114"/>
    </row>
    <row r="470" ht="15" customHeight="1" spans="1:13">
      <c r="A470" s="112" t="s">
        <v>485</v>
      </c>
      <c r="B470" s="112"/>
      <c r="C470" s="111"/>
      <c r="D470" s="111"/>
      <c r="E470" s="112"/>
      <c r="F470" s="113"/>
      <c r="H470" s="113"/>
      <c r="M470" s="114"/>
    </row>
    <row r="471" ht="15" customHeight="1" spans="1:13">
      <c r="A471" s="112" t="s">
        <v>486</v>
      </c>
      <c r="B471" s="112"/>
      <c r="C471" s="111"/>
      <c r="D471" s="111"/>
      <c r="E471" s="112"/>
      <c r="F471" s="113"/>
      <c r="H471" s="113"/>
      <c r="M471" s="114"/>
    </row>
    <row r="472" ht="15" customHeight="1" spans="1:13">
      <c r="A472" s="112" t="s">
        <v>487</v>
      </c>
      <c r="B472" s="112"/>
      <c r="C472" s="111"/>
      <c r="D472" s="111"/>
      <c r="E472" s="112"/>
      <c r="F472" s="113"/>
      <c r="H472" s="113"/>
      <c r="M472" s="114"/>
    </row>
    <row r="473" ht="15" customHeight="1" spans="1:13">
      <c r="A473" s="112" t="s">
        <v>488</v>
      </c>
      <c r="B473" s="112"/>
      <c r="C473" s="111"/>
      <c r="D473" s="111"/>
      <c r="E473" s="112"/>
      <c r="F473" s="113"/>
      <c r="H473" s="113"/>
      <c r="M473" s="114"/>
    </row>
    <row r="474" ht="15" customHeight="1" spans="1:13">
      <c r="A474" s="112" t="s">
        <v>489</v>
      </c>
      <c r="B474" s="112"/>
      <c r="C474" s="111"/>
      <c r="D474" s="111"/>
      <c r="E474" s="112"/>
      <c r="F474" s="113"/>
      <c r="H474" s="113"/>
      <c r="M474" s="114"/>
    </row>
    <row r="475" ht="15" customHeight="1" spans="1:13">
      <c r="A475" s="112" t="s">
        <v>490</v>
      </c>
      <c r="B475" s="112"/>
      <c r="C475" s="111"/>
      <c r="D475" s="111"/>
      <c r="E475" s="112"/>
      <c r="F475" s="113"/>
      <c r="H475" s="113"/>
      <c r="M475" s="114"/>
    </row>
    <row r="476" ht="15" customHeight="1" spans="1:13">
      <c r="A476" s="112" t="s">
        <v>491</v>
      </c>
      <c r="B476" s="112"/>
      <c r="C476" s="111"/>
      <c r="D476" s="111"/>
      <c r="E476" s="112"/>
      <c r="F476" s="113"/>
      <c r="H476" s="113"/>
      <c r="M476" s="114"/>
    </row>
    <row r="477" ht="15" customHeight="1" spans="1:13">
      <c r="A477" s="112" t="s">
        <v>492</v>
      </c>
      <c r="B477" s="112"/>
      <c r="C477" s="111"/>
      <c r="D477" s="111"/>
      <c r="E477" s="112"/>
      <c r="F477" s="113"/>
      <c r="H477" s="113"/>
      <c r="M477" s="114"/>
    </row>
    <row r="478" ht="15" customHeight="1" spans="1:13">
      <c r="A478" s="112" t="s">
        <v>493</v>
      </c>
      <c r="B478" s="112"/>
      <c r="C478" s="111"/>
      <c r="D478" s="111"/>
      <c r="E478" s="112"/>
      <c r="F478" s="113"/>
      <c r="H478" s="113"/>
      <c r="M478" s="114"/>
    </row>
    <row r="479" ht="15" customHeight="1" spans="1:13">
      <c r="A479" s="112" t="s">
        <v>494</v>
      </c>
      <c r="B479" s="112"/>
      <c r="C479" s="111"/>
      <c r="D479" s="111"/>
      <c r="E479" s="112"/>
      <c r="F479" s="113"/>
      <c r="H479" s="113"/>
      <c r="M479" s="114"/>
    </row>
    <row r="480" ht="15" customHeight="1" spans="1:13">
      <c r="A480" s="112" t="s">
        <v>122</v>
      </c>
      <c r="B480" s="112">
        <f>C480+D480</f>
        <v>3101</v>
      </c>
      <c r="C480" s="111">
        <f>C481+C497+C505+C516+C525+C533</f>
        <v>2927</v>
      </c>
      <c r="D480" s="111">
        <f>D481+D497+D505+D525+D533</f>
        <v>174</v>
      </c>
      <c r="E480" s="112"/>
      <c r="F480" s="113"/>
      <c r="H480" s="113"/>
      <c r="M480" s="114"/>
    </row>
    <row r="481" ht="15" customHeight="1" spans="1:13">
      <c r="A481" s="112" t="s">
        <v>495</v>
      </c>
      <c r="B481" s="112">
        <f>C481+D481</f>
        <v>1810</v>
      </c>
      <c r="C481" s="111">
        <f>SUM(C482:C496)</f>
        <v>1752</v>
      </c>
      <c r="D481" s="111">
        <f>SUM(D482:D496)</f>
        <v>58</v>
      </c>
      <c r="E481" s="112"/>
      <c r="F481" s="113"/>
      <c r="H481" s="113"/>
      <c r="M481" s="114"/>
    </row>
    <row r="482" ht="15" customHeight="1" spans="1:13">
      <c r="A482" s="112" t="s">
        <v>184</v>
      </c>
      <c r="B482" s="112">
        <f>C482+D482</f>
        <v>135</v>
      </c>
      <c r="C482" s="111">
        <v>135</v>
      </c>
      <c r="D482" s="111"/>
      <c r="E482" s="112"/>
      <c r="F482" s="113"/>
      <c r="H482" s="113"/>
      <c r="M482" s="114"/>
    </row>
    <row r="483" ht="15" customHeight="1" spans="1:13">
      <c r="A483" s="112" t="s">
        <v>185</v>
      </c>
      <c r="B483" s="112"/>
      <c r="C483" s="111"/>
      <c r="D483" s="111"/>
      <c r="E483" s="112"/>
      <c r="F483" s="113"/>
      <c r="H483" s="113"/>
      <c r="M483" s="114"/>
    </row>
    <row r="484" ht="15" customHeight="1" spans="1:13">
      <c r="A484" s="112" t="s">
        <v>186</v>
      </c>
      <c r="B484" s="112">
        <f>C484+D484</f>
        <v>147</v>
      </c>
      <c r="C484" s="111">
        <v>147</v>
      </c>
      <c r="D484" s="111"/>
      <c r="E484" s="112"/>
      <c r="F484" s="113"/>
      <c r="H484" s="113"/>
      <c r="M484" s="114"/>
    </row>
    <row r="485" ht="15" customHeight="1" spans="1:13">
      <c r="A485" s="112" t="s">
        <v>496</v>
      </c>
      <c r="B485" s="112">
        <f>C485+D485</f>
        <v>2</v>
      </c>
      <c r="C485" s="111">
        <v>2</v>
      </c>
      <c r="D485" s="111"/>
      <c r="E485" s="112"/>
      <c r="F485" s="113"/>
      <c r="H485" s="113"/>
      <c r="M485" s="114"/>
    </row>
    <row r="486" ht="15" customHeight="1" spans="1:13">
      <c r="A486" s="112" t="s">
        <v>497</v>
      </c>
      <c r="B486" s="112"/>
      <c r="C486" s="111"/>
      <c r="D486" s="111"/>
      <c r="E486" s="112"/>
      <c r="F486" s="113"/>
      <c r="H486" s="113"/>
      <c r="M486" s="114"/>
    </row>
    <row r="487" ht="15" customHeight="1" spans="1:13">
      <c r="A487" s="112" t="s">
        <v>498</v>
      </c>
      <c r="B487" s="112"/>
      <c r="C487" s="111"/>
      <c r="D487" s="111"/>
      <c r="E487" s="112"/>
      <c r="F487" s="113"/>
      <c r="H487" s="113"/>
      <c r="M487" s="114"/>
    </row>
    <row r="488" ht="15" customHeight="1" spans="1:13">
      <c r="A488" s="112" t="s">
        <v>499</v>
      </c>
      <c r="B488" s="112">
        <f>C488+D488</f>
        <v>21</v>
      </c>
      <c r="C488" s="111">
        <v>21</v>
      </c>
      <c r="D488" s="111"/>
      <c r="E488" s="112"/>
      <c r="F488" s="113"/>
      <c r="H488" s="113"/>
      <c r="M488" s="114"/>
    </row>
    <row r="489" ht="15" customHeight="1" spans="1:13">
      <c r="A489" s="112" t="s">
        <v>500</v>
      </c>
      <c r="B489" s="112"/>
      <c r="C489" s="111"/>
      <c r="D489" s="111"/>
      <c r="E489" s="112"/>
      <c r="F489" s="113"/>
      <c r="H489" s="113"/>
      <c r="M489" s="114"/>
    </row>
    <row r="490" ht="15" customHeight="1" spans="1:13">
      <c r="A490" s="112" t="s">
        <v>501</v>
      </c>
      <c r="B490" s="112">
        <f>C490+D490</f>
        <v>123</v>
      </c>
      <c r="C490" s="111">
        <v>107</v>
      </c>
      <c r="D490" s="111">
        <v>16</v>
      </c>
      <c r="E490" s="112"/>
      <c r="F490" s="113"/>
      <c r="H490" s="113"/>
      <c r="M490" s="114"/>
    </row>
    <row r="491" ht="15" customHeight="1" spans="1:13">
      <c r="A491" s="112" t="s">
        <v>502</v>
      </c>
      <c r="B491" s="112"/>
      <c r="C491" s="111"/>
      <c r="D491" s="111"/>
      <c r="E491" s="112"/>
      <c r="F491" s="113"/>
      <c r="H491" s="113"/>
      <c r="M491" s="114"/>
    </row>
    <row r="492" ht="15" customHeight="1" spans="1:13">
      <c r="A492" s="112" t="s">
        <v>503</v>
      </c>
      <c r="B492" s="112">
        <f t="shared" ref="B492:B497" si="4">C492+D492</f>
        <v>11</v>
      </c>
      <c r="C492" s="111">
        <v>11</v>
      </c>
      <c r="D492" s="111"/>
      <c r="E492" s="112"/>
      <c r="F492" s="113"/>
      <c r="H492" s="113"/>
      <c r="M492" s="114"/>
    </row>
    <row r="493" ht="15" customHeight="1" spans="1:13">
      <c r="A493" s="112" t="s">
        <v>504</v>
      </c>
      <c r="B493" s="112">
        <f t="shared" si="4"/>
        <v>7</v>
      </c>
      <c r="C493" s="111">
        <v>7</v>
      </c>
      <c r="D493" s="111"/>
      <c r="E493" s="112"/>
      <c r="F493" s="113"/>
      <c r="H493" s="113"/>
      <c r="M493" s="114"/>
    </row>
    <row r="494" ht="15" customHeight="1" spans="1:13">
      <c r="A494" s="112" t="s">
        <v>505</v>
      </c>
      <c r="B494" s="112">
        <f t="shared" si="4"/>
        <v>218</v>
      </c>
      <c r="C494" s="111">
        <v>218</v>
      </c>
      <c r="D494" s="111"/>
      <c r="E494" s="112"/>
      <c r="F494" s="113"/>
      <c r="H494" s="113"/>
      <c r="M494" s="114"/>
    </row>
    <row r="495" ht="15" customHeight="1" spans="1:13">
      <c r="A495" s="112" t="s">
        <v>506</v>
      </c>
      <c r="B495" s="112">
        <f t="shared" si="4"/>
        <v>496</v>
      </c>
      <c r="C495" s="111">
        <v>496</v>
      </c>
      <c r="D495" s="111"/>
      <c r="E495" s="112"/>
      <c r="F495" s="113"/>
      <c r="H495" s="113"/>
      <c r="M495" s="114"/>
    </row>
    <row r="496" ht="15" customHeight="1" spans="1:13">
      <c r="A496" s="112" t="s">
        <v>507</v>
      </c>
      <c r="B496" s="112">
        <f t="shared" si="4"/>
        <v>650</v>
      </c>
      <c r="C496" s="111">
        <v>608</v>
      </c>
      <c r="D496" s="111">
        <v>42</v>
      </c>
      <c r="E496" s="112"/>
      <c r="F496" s="113"/>
      <c r="H496" s="113"/>
      <c r="M496" s="114"/>
    </row>
    <row r="497" ht="15" customHeight="1" spans="1:13">
      <c r="A497" s="112" t="s">
        <v>508</v>
      </c>
      <c r="B497" s="112">
        <f t="shared" si="4"/>
        <v>252</v>
      </c>
      <c r="C497" s="111">
        <f>SUM(C498:C504)</f>
        <v>160</v>
      </c>
      <c r="D497" s="111">
        <f>SUM(D498:D504)</f>
        <v>92</v>
      </c>
      <c r="E497" s="112"/>
      <c r="F497" s="113"/>
      <c r="H497" s="113"/>
      <c r="M497" s="114"/>
    </row>
    <row r="498" ht="15" customHeight="1" spans="1:13">
      <c r="A498" s="112" t="s">
        <v>184</v>
      </c>
      <c r="B498" s="112"/>
      <c r="C498" s="111"/>
      <c r="D498" s="111"/>
      <c r="E498" s="112"/>
      <c r="F498" s="113"/>
      <c r="H498" s="113"/>
      <c r="M498" s="114"/>
    </row>
    <row r="499" ht="15" customHeight="1" spans="1:13">
      <c r="A499" s="112" t="s">
        <v>185</v>
      </c>
      <c r="B499" s="112"/>
      <c r="C499" s="111"/>
      <c r="D499" s="111"/>
      <c r="E499" s="112"/>
      <c r="F499" s="113"/>
      <c r="H499" s="113"/>
      <c r="M499" s="114"/>
    </row>
    <row r="500" ht="15" customHeight="1" spans="1:13">
      <c r="A500" s="112" t="s">
        <v>186</v>
      </c>
      <c r="B500" s="112"/>
      <c r="C500" s="111"/>
      <c r="D500" s="111"/>
      <c r="E500" s="112"/>
      <c r="F500" s="113"/>
      <c r="H500" s="113"/>
      <c r="M500" s="114"/>
    </row>
    <row r="501" ht="15" customHeight="1" spans="1:13">
      <c r="A501" s="112" t="s">
        <v>509</v>
      </c>
      <c r="B501" s="112">
        <f>C501+D501</f>
        <v>252</v>
      </c>
      <c r="C501" s="111">
        <v>160</v>
      </c>
      <c r="D501" s="111">
        <v>92</v>
      </c>
      <c r="E501" s="112"/>
      <c r="F501" s="113"/>
      <c r="H501" s="113"/>
      <c r="M501" s="114"/>
    </row>
    <row r="502" ht="15" customHeight="1" spans="1:13">
      <c r="A502" s="112" t="s">
        <v>510</v>
      </c>
      <c r="B502" s="112"/>
      <c r="C502" s="111"/>
      <c r="D502" s="111"/>
      <c r="E502" s="112"/>
      <c r="F502" s="113"/>
      <c r="H502" s="113"/>
      <c r="M502" s="114"/>
    </row>
    <row r="503" ht="15" customHeight="1" spans="1:13">
      <c r="A503" s="112" t="s">
        <v>511</v>
      </c>
      <c r="B503" s="112"/>
      <c r="C503" s="111"/>
      <c r="D503" s="111"/>
      <c r="E503" s="112"/>
      <c r="F503" s="113"/>
      <c r="H503" s="113"/>
      <c r="M503" s="114"/>
    </row>
    <row r="504" ht="15" customHeight="1" spans="1:13">
      <c r="A504" s="112" t="s">
        <v>512</v>
      </c>
      <c r="B504" s="112"/>
      <c r="C504" s="111"/>
      <c r="D504" s="111"/>
      <c r="E504" s="112"/>
      <c r="F504" s="113"/>
      <c r="H504" s="113"/>
      <c r="M504" s="114"/>
    </row>
    <row r="505" ht="15" customHeight="1" spans="1:13">
      <c r="A505" s="112" t="s">
        <v>513</v>
      </c>
      <c r="B505" s="112">
        <f>C505+D505</f>
        <v>488</v>
      </c>
      <c r="C505" s="111">
        <f>SUM(C506:C515)</f>
        <v>466</v>
      </c>
      <c r="D505" s="111">
        <f>SUM(D506:D515)</f>
        <v>22</v>
      </c>
      <c r="E505" s="112"/>
      <c r="F505" s="113"/>
      <c r="H505" s="113"/>
      <c r="M505" s="114"/>
    </row>
    <row r="506" ht="15" customHeight="1" spans="1:13">
      <c r="A506" s="112" t="s">
        <v>184</v>
      </c>
      <c r="B506" s="112"/>
      <c r="C506" s="111"/>
      <c r="D506" s="111"/>
      <c r="E506" s="112"/>
      <c r="F506" s="113"/>
      <c r="H506" s="113"/>
      <c r="M506" s="114"/>
    </row>
    <row r="507" ht="15" customHeight="1" spans="1:13">
      <c r="A507" s="112" t="s">
        <v>185</v>
      </c>
      <c r="B507" s="112"/>
      <c r="C507" s="111"/>
      <c r="D507" s="111"/>
      <c r="E507" s="112"/>
      <c r="F507" s="113"/>
      <c r="H507" s="113"/>
      <c r="M507" s="114"/>
    </row>
    <row r="508" ht="15" customHeight="1" spans="1:13">
      <c r="A508" s="112" t="s">
        <v>186</v>
      </c>
      <c r="B508" s="112"/>
      <c r="C508" s="111"/>
      <c r="D508" s="111"/>
      <c r="E508" s="112"/>
      <c r="F508" s="113"/>
      <c r="H508" s="113"/>
      <c r="M508" s="114"/>
    </row>
    <row r="509" ht="15" customHeight="1" spans="1:13">
      <c r="A509" s="112" t="s">
        <v>514</v>
      </c>
      <c r="B509" s="112"/>
      <c r="C509" s="111"/>
      <c r="D509" s="111"/>
      <c r="E509" s="112"/>
      <c r="F509" s="113"/>
      <c r="H509" s="113"/>
      <c r="M509" s="114"/>
    </row>
    <row r="510" ht="15" customHeight="1" spans="1:13">
      <c r="A510" s="112" t="s">
        <v>515</v>
      </c>
      <c r="B510" s="112"/>
      <c r="C510" s="111"/>
      <c r="D510" s="111"/>
      <c r="E510" s="112"/>
      <c r="F510" s="113"/>
      <c r="H510" s="113"/>
      <c r="M510" s="114"/>
    </row>
    <row r="511" ht="15" customHeight="1" spans="1:13">
      <c r="A511" s="112" t="s">
        <v>516</v>
      </c>
      <c r="B511" s="112"/>
      <c r="C511" s="111"/>
      <c r="D511" s="111"/>
      <c r="E511" s="112"/>
      <c r="F511" s="113"/>
      <c r="H511" s="113"/>
      <c r="M511" s="114"/>
    </row>
    <row r="512" ht="15" customHeight="1" spans="1:13">
      <c r="A512" s="112" t="s">
        <v>517</v>
      </c>
      <c r="B512" s="112">
        <f>C512+D512</f>
        <v>76</v>
      </c>
      <c r="C512" s="111">
        <v>55</v>
      </c>
      <c r="D512" s="111">
        <v>21</v>
      </c>
      <c r="E512" s="112"/>
      <c r="F512" s="113"/>
      <c r="H512" s="113"/>
      <c r="M512" s="114"/>
    </row>
    <row r="513" ht="15" customHeight="1" spans="1:13">
      <c r="A513" s="112" t="s">
        <v>518</v>
      </c>
      <c r="B513" s="112">
        <f>C513+D513</f>
        <v>26</v>
      </c>
      <c r="C513" s="111">
        <v>25</v>
      </c>
      <c r="D513" s="111">
        <v>1</v>
      </c>
      <c r="E513" s="112"/>
      <c r="F513" s="113"/>
      <c r="H513" s="113"/>
      <c r="M513" s="114"/>
    </row>
    <row r="514" ht="15" customHeight="1" spans="1:13">
      <c r="A514" s="112" t="s">
        <v>519</v>
      </c>
      <c r="B514" s="112">
        <f>C514+D514</f>
        <v>386</v>
      </c>
      <c r="C514" s="111">
        <v>386</v>
      </c>
      <c r="D514" s="111"/>
      <c r="E514" s="112"/>
      <c r="F514" s="113"/>
      <c r="H514" s="113"/>
      <c r="M514" s="114"/>
    </row>
    <row r="515" ht="15" customHeight="1" spans="1:13">
      <c r="A515" s="112" t="s">
        <v>520</v>
      </c>
      <c r="B515" s="112"/>
      <c r="C515" s="111"/>
      <c r="D515" s="111"/>
      <c r="E515" s="112"/>
      <c r="F515" s="113"/>
      <c r="H515" s="113"/>
      <c r="M515" s="114"/>
    </row>
    <row r="516" ht="15" customHeight="1" spans="1:13">
      <c r="A516" s="112" t="s">
        <v>521</v>
      </c>
      <c r="B516" s="112">
        <f>C516+D516</f>
        <v>5</v>
      </c>
      <c r="C516" s="111">
        <f>SUM(C517:C524)</f>
        <v>5</v>
      </c>
      <c r="D516" s="111"/>
      <c r="E516" s="112"/>
      <c r="F516" s="113"/>
      <c r="H516" s="113"/>
      <c r="M516" s="114"/>
    </row>
    <row r="517" ht="15" customHeight="1" spans="1:13">
      <c r="A517" s="112" t="s">
        <v>184</v>
      </c>
      <c r="B517" s="112"/>
      <c r="C517" s="111"/>
      <c r="D517" s="111"/>
      <c r="E517" s="112"/>
      <c r="F517" s="113"/>
      <c r="H517" s="113"/>
      <c r="M517" s="114"/>
    </row>
    <row r="518" ht="15" customHeight="1" spans="1:13">
      <c r="A518" s="112" t="s">
        <v>185</v>
      </c>
      <c r="B518" s="112"/>
      <c r="C518" s="111"/>
      <c r="D518" s="111"/>
      <c r="E518" s="112"/>
      <c r="F518" s="113"/>
      <c r="H518" s="113"/>
      <c r="M518" s="114"/>
    </row>
    <row r="519" ht="15" customHeight="1" spans="1:13">
      <c r="A519" s="112" t="s">
        <v>186</v>
      </c>
      <c r="B519" s="112"/>
      <c r="C519" s="111"/>
      <c r="D519" s="111"/>
      <c r="E519" s="112"/>
      <c r="F519" s="113"/>
      <c r="H519" s="113"/>
      <c r="M519" s="114"/>
    </row>
    <row r="520" ht="15" customHeight="1" spans="1:13">
      <c r="A520" s="112" t="s">
        <v>522</v>
      </c>
      <c r="B520" s="112"/>
      <c r="C520" s="111"/>
      <c r="D520" s="111"/>
      <c r="E520" s="112"/>
      <c r="F520" s="113"/>
      <c r="H520" s="113"/>
      <c r="M520" s="114"/>
    </row>
    <row r="521" ht="15" customHeight="1" spans="1:13">
      <c r="A521" s="112" t="s">
        <v>523</v>
      </c>
      <c r="B521" s="112"/>
      <c r="C521" s="111"/>
      <c r="D521" s="111"/>
      <c r="E521" s="112"/>
      <c r="F521" s="113"/>
      <c r="H521" s="113"/>
      <c r="M521" s="114"/>
    </row>
    <row r="522" ht="15" customHeight="1" spans="1:13">
      <c r="A522" s="112" t="s">
        <v>524</v>
      </c>
      <c r="B522" s="112"/>
      <c r="C522" s="111"/>
      <c r="D522" s="111"/>
      <c r="E522" s="112"/>
      <c r="F522" s="113"/>
      <c r="H522" s="113"/>
      <c r="M522" s="114"/>
    </row>
    <row r="523" ht="15" customHeight="1" spans="1:13">
      <c r="A523" s="112" t="s">
        <v>525</v>
      </c>
      <c r="B523" s="112"/>
      <c r="C523" s="111"/>
      <c r="D523" s="111"/>
      <c r="E523" s="112"/>
      <c r="F523" s="113"/>
      <c r="H523" s="113"/>
      <c r="M523" s="114"/>
    </row>
    <row r="524" ht="15" customHeight="1" spans="1:13">
      <c r="A524" s="112" t="s">
        <v>526</v>
      </c>
      <c r="B524" s="112">
        <f>C524+D524</f>
        <v>5</v>
      </c>
      <c r="C524" s="111">
        <v>5</v>
      </c>
      <c r="D524" s="111"/>
      <c r="E524" s="112"/>
      <c r="F524" s="113"/>
      <c r="H524" s="113"/>
      <c r="M524" s="114"/>
    </row>
    <row r="525" ht="15" customHeight="1" spans="1:13">
      <c r="A525" s="112" t="s">
        <v>527</v>
      </c>
      <c r="B525" s="112">
        <f>C525+D525</f>
        <v>533</v>
      </c>
      <c r="C525" s="111">
        <f>SUM(C526:C532)</f>
        <v>532</v>
      </c>
      <c r="D525" s="111">
        <f>SUM(D526:D532)</f>
        <v>1</v>
      </c>
      <c r="E525" s="112"/>
      <c r="F525" s="113"/>
      <c r="H525" s="113"/>
      <c r="M525" s="114"/>
    </row>
    <row r="526" ht="15" customHeight="1" spans="1:13">
      <c r="A526" s="112" t="s">
        <v>184</v>
      </c>
      <c r="B526" s="112"/>
      <c r="C526" s="111"/>
      <c r="D526" s="111"/>
      <c r="E526" s="112"/>
      <c r="F526" s="113"/>
      <c r="H526" s="113"/>
      <c r="M526" s="114"/>
    </row>
    <row r="527" ht="15" customHeight="1" spans="1:13">
      <c r="A527" s="112" t="s">
        <v>185</v>
      </c>
      <c r="B527" s="112"/>
      <c r="C527" s="111"/>
      <c r="D527" s="111"/>
      <c r="E527" s="112"/>
      <c r="F527" s="113"/>
      <c r="H527" s="113"/>
      <c r="M527" s="114"/>
    </row>
    <row r="528" ht="15" customHeight="1" spans="1:13">
      <c r="A528" s="112" t="s">
        <v>186</v>
      </c>
      <c r="B528" s="112">
        <f>C528+D528</f>
        <v>229</v>
      </c>
      <c r="C528" s="111">
        <v>229</v>
      </c>
      <c r="D528" s="111"/>
      <c r="E528" s="112"/>
      <c r="F528" s="113"/>
      <c r="H528" s="113"/>
      <c r="M528" s="114"/>
    </row>
    <row r="529" ht="15" customHeight="1" spans="1:13">
      <c r="A529" s="112" t="s">
        <v>528</v>
      </c>
      <c r="B529" s="112"/>
      <c r="C529" s="111"/>
      <c r="D529" s="111"/>
      <c r="E529" s="112"/>
      <c r="F529" s="113"/>
      <c r="H529" s="113"/>
      <c r="M529" s="114"/>
    </row>
    <row r="530" ht="15" customHeight="1" spans="1:13">
      <c r="A530" s="112" t="s">
        <v>529</v>
      </c>
      <c r="B530" s="112"/>
      <c r="C530" s="111"/>
      <c r="D530" s="111"/>
      <c r="E530" s="112"/>
      <c r="F530" s="113"/>
      <c r="H530" s="113"/>
      <c r="M530" s="114"/>
    </row>
    <row r="531" ht="15" customHeight="1" spans="1:13">
      <c r="A531" s="112" t="s">
        <v>530</v>
      </c>
      <c r="B531" s="112">
        <f>C531+D531</f>
        <v>304</v>
      </c>
      <c r="C531" s="111">
        <v>303</v>
      </c>
      <c r="D531" s="111">
        <v>1</v>
      </c>
      <c r="E531" s="112"/>
      <c r="F531" s="113"/>
      <c r="H531" s="113"/>
      <c r="M531" s="114"/>
    </row>
    <row r="532" ht="15" customHeight="1" spans="1:13">
      <c r="A532" s="112" t="s">
        <v>531</v>
      </c>
      <c r="B532" s="112"/>
      <c r="C532" s="111"/>
      <c r="D532" s="111"/>
      <c r="E532" s="112"/>
      <c r="F532" s="113"/>
      <c r="H532" s="113"/>
      <c r="M532" s="114"/>
    </row>
    <row r="533" ht="15" customHeight="1" spans="1:13">
      <c r="A533" s="112" t="s">
        <v>532</v>
      </c>
      <c r="B533" s="112">
        <f>C533+D533</f>
        <v>13</v>
      </c>
      <c r="C533" s="111">
        <f>SUM(C534:C536)</f>
        <v>12</v>
      </c>
      <c r="D533" s="111">
        <f>SUM(D534:D536)</f>
        <v>1</v>
      </c>
      <c r="E533" s="112"/>
      <c r="F533" s="113"/>
      <c r="H533" s="113"/>
      <c r="M533" s="114"/>
    </row>
    <row r="534" ht="15" customHeight="1" spans="1:13">
      <c r="A534" s="112" t="s">
        <v>533</v>
      </c>
      <c r="B534" s="112"/>
      <c r="C534" s="111"/>
      <c r="D534" s="111"/>
      <c r="E534" s="112"/>
      <c r="F534" s="113"/>
      <c r="H534" s="113"/>
      <c r="M534" s="114"/>
    </row>
    <row r="535" ht="15" customHeight="1" spans="1:13">
      <c r="A535" s="112" t="s">
        <v>534</v>
      </c>
      <c r="B535" s="112"/>
      <c r="C535" s="111"/>
      <c r="D535" s="111"/>
      <c r="E535" s="112"/>
      <c r="F535" s="113"/>
      <c r="H535" s="113"/>
      <c r="M535" s="114"/>
    </row>
    <row r="536" ht="15" customHeight="1" spans="1:13">
      <c r="A536" s="112" t="s">
        <v>535</v>
      </c>
      <c r="B536" s="112">
        <f>C536+D536</f>
        <v>13</v>
      </c>
      <c r="C536" s="111">
        <v>12</v>
      </c>
      <c r="D536" s="111">
        <v>1</v>
      </c>
      <c r="E536" s="112"/>
      <c r="F536" s="113"/>
      <c r="H536" s="113"/>
      <c r="M536" s="114"/>
    </row>
    <row r="537" ht="15" customHeight="1" spans="1:13">
      <c r="A537" s="112" t="s">
        <v>123</v>
      </c>
      <c r="B537" s="112">
        <f>C537+D537</f>
        <v>32735</v>
      </c>
      <c r="C537" s="111">
        <f>C538+C557+C565+C567+C580+C590+C599+C606+C614+C623+C629+C632+C635+C638+C641+C644+C648+C652+C661+C664</f>
        <v>32383</v>
      </c>
      <c r="D537" s="111">
        <f>D538+D557+D565+D567+D576+D580+D590+D599+D606+D614+D623+D629+D632+D635+D638+D641+D644+D648+D652+D661+D664</f>
        <v>352</v>
      </c>
      <c r="E537" s="112"/>
      <c r="F537" s="113"/>
      <c r="H537" s="113"/>
      <c r="M537" s="114"/>
    </row>
    <row r="538" ht="15" customHeight="1" spans="1:13">
      <c r="A538" s="112" t="s">
        <v>536</v>
      </c>
      <c r="B538" s="112">
        <f>C538+D538</f>
        <v>616</v>
      </c>
      <c r="C538" s="111">
        <f>SUM(C539:C556)</f>
        <v>616</v>
      </c>
      <c r="D538" s="111"/>
      <c r="E538" s="112"/>
      <c r="F538" s="113"/>
      <c r="H538" s="113"/>
      <c r="M538" s="114"/>
    </row>
    <row r="539" ht="15" customHeight="1" spans="1:13">
      <c r="A539" s="112" t="s">
        <v>184</v>
      </c>
      <c r="B539" s="112">
        <f>C539+D539</f>
        <v>106</v>
      </c>
      <c r="C539" s="111">
        <v>106</v>
      </c>
      <c r="D539" s="111"/>
      <c r="E539" s="112"/>
      <c r="F539" s="113"/>
      <c r="H539" s="113"/>
      <c r="M539" s="114"/>
    </row>
    <row r="540" ht="15" customHeight="1" spans="1:13">
      <c r="A540" s="112" t="s">
        <v>185</v>
      </c>
      <c r="B540" s="112"/>
      <c r="C540" s="111"/>
      <c r="D540" s="111"/>
      <c r="E540" s="112"/>
      <c r="F540" s="113"/>
      <c r="H540" s="113"/>
      <c r="M540" s="114"/>
    </row>
    <row r="541" ht="15" customHeight="1" spans="1:13">
      <c r="A541" s="112" t="s">
        <v>186</v>
      </c>
      <c r="B541" s="112"/>
      <c r="C541" s="111"/>
      <c r="D541" s="111"/>
      <c r="E541" s="112"/>
      <c r="F541" s="113"/>
      <c r="H541" s="113"/>
      <c r="M541" s="114"/>
    </row>
    <row r="542" ht="15" customHeight="1" spans="1:13">
      <c r="A542" s="112" t="s">
        <v>537</v>
      </c>
      <c r="B542" s="112">
        <f>C542+D542</f>
        <v>32</v>
      </c>
      <c r="C542" s="111">
        <v>32</v>
      </c>
      <c r="D542" s="111"/>
      <c r="E542" s="112"/>
      <c r="F542" s="113"/>
      <c r="H542" s="113"/>
      <c r="M542" s="114"/>
    </row>
    <row r="543" ht="15" customHeight="1" spans="1:13">
      <c r="A543" s="112" t="s">
        <v>538</v>
      </c>
      <c r="B543" s="112">
        <f>C543+D543</f>
        <v>2</v>
      </c>
      <c r="C543" s="111">
        <v>2</v>
      </c>
      <c r="D543" s="111"/>
      <c r="E543" s="112"/>
      <c r="F543" s="113"/>
      <c r="H543" s="113"/>
      <c r="M543" s="114"/>
    </row>
    <row r="544" ht="15" customHeight="1" spans="1:13">
      <c r="A544" s="112" t="s">
        <v>539</v>
      </c>
      <c r="B544" s="112"/>
      <c r="C544" s="111"/>
      <c r="D544" s="111"/>
      <c r="E544" s="112"/>
      <c r="F544" s="113"/>
      <c r="H544" s="113"/>
      <c r="M544" s="114"/>
    </row>
    <row r="545" ht="15" customHeight="1" spans="1:13">
      <c r="A545" s="112" t="s">
        <v>540</v>
      </c>
      <c r="B545" s="112"/>
      <c r="C545" s="111"/>
      <c r="D545" s="111"/>
      <c r="E545" s="112"/>
      <c r="F545" s="113"/>
      <c r="H545" s="113"/>
      <c r="M545" s="114"/>
    </row>
    <row r="546" ht="15" customHeight="1" spans="1:13">
      <c r="A546" s="112" t="s">
        <v>224</v>
      </c>
      <c r="B546" s="112"/>
      <c r="C546" s="111"/>
      <c r="D546" s="111"/>
      <c r="E546" s="112"/>
      <c r="F546" s="113"/>
      <c r="H546" s="113"/>
      <c r="M546" s="114"/>
    </row>
    <row r="547" ht="15" customHeight="1" spans="1:13">
      <c r="A547" s="112" t="s">
        <v>541</v>
      </c>
      <c r="B547" s="112">
        <f>C547+D547</f>
        <v>169</v>
      </c>
      <c r="C547" s="111">
        <v>169</v>
      </c>
      <c r="D547" s="111"/>
      <c r="E547" s="112"/>
      <c r="F547" s="113"/>
      <c r="H547" s="113"/>
      <c r="M547" s="114"/>
    </row>
    <row r="548" ht="15" customHeight="1" spans="1:13">
      <c r="A548" s="112" t="s">
        <v>542</v>
      </c>
      <c r="B548" s="112"/>
      <c r="C548" s="111"/>
      <c r="D548" s="111"/>
      <c r="E548" s="112"/>
      <c r="F548" s="113"/>
      <c r="H548" s="113"/>
      <c r="M548" s="114"/>
    </row>
    <row r="549" ht="15" customHeight="1" spans="1:13">
      <c r="A549" s="112" t="s">
        <v>543</v>
      </c>
      <c r="B549" s="112"/>
      <c r="C549" s="111"/>
      <c r="D549" s="111"/>
      <c r="E549" s="112"/>
      <c r="F549" s="113"/>
      <c r="H549" s="113"/>
      <c r="M549" s="114"/>
    </row>
    <row r="550" ht="15" customHeight="1" spans="1:13">
      <c r="A550" s="112" t="s">
        <v>544</v>
      </c>
      <c r="B550" s="112"/>
      <c r="C550" s="111"/>
      <c r="D550" s="111"/>
      <c r="E550" s="112"/>
      <c r="F550" s="113"/>
      <c r="H550" s="113"/>
      <c r="M550" s="114"/>
    </row>
    <row r="551" ht="15" customHeight="1" spans="1:13">
      <c r="A551" s="112" t="s">
        <v>545</v>
      </c>
      <c r="B551" s="112"/>
      <c r="C551" s="111"/>
      <c r="D551" s="111"/>
      <c r="E551" s="112"/>
      <c r="F551" s="113"/>
      <c r="H551" s="113"/>
      <c r="M551" s="114"/>
    </row>
    <row r="552" ht="15" customHeight="1" spans="1:13">
      <c r="A552" s="112" t="s">
        <v>546</v>
      </c>
      <c r="B552" s="112"/>
      <c r="C552" s="111"/>
      <c r="D552" s="111"/>
      <c r="E552" s="112"/>
      <c r="F552" s="113"/>
      <c r="H552" s="113"/>
      <c r="M552" s="114"/>
    </row>
    <row r="553" ht="15" customHeight="1" spans="1:13">
      <c r="A553" s="112" t="s">
        <v>547</v>
      </c>
      <c r="B553" s="112"/>
      <c r="C553" s="111"/>
      <c r="D553" s="111"/>
      <c r="E553" s="112"/>
      <c r="F553" s="113"/>
      <c r="H553" s="113"/>
      <c r="M553" s="114"/>
    </row>
    <row r="554" ht="15" customHeight="1" spans="1:13">
      <c r="A554" s="112" t="s">
        <v>548</v>
      </c>
      <c r="B554" s="112"/>
      <c r="C554" s="111"/>
      <c r="D554" s="111"/>
      <c r="E554" s="112"/>
      <c r="F554" s="113"/>
      <c r="H554" s="113"/>
      <c r="M554" s="114"/>
    </row>
    <row r="555" ht="15" customHeight="1" spans="1:13">
      <c r="A555" s="112" t="s">
        <v>193</v>
      </c>
      <c r="B555" s="112">
        <f>C555+D555</f>
        <v>307</v>
      </c>
      <c r="C555" s="111">
        <v>307</v>
      </c>
      <c r="D555" s="111"/>
      <c r="E555" s="112"/>
      <c r="F555" s="113"/>
      <c r="H555" s="113"/>
      <c r="M555" s="114"/>
    </row>
    <row r="556" ht="15" customHeight="1" spans="1:13">
      <c r="A556" s="112" t="s">
        <v>549</v>
      </c>
      <c r="B556" s="112"/>
      <c r="C556" s="111"/>
      <c r="D556" s="111"/>
      <c r="E556" s="112"/>
      <c r="F556" s="113"/>
      <c r="H556" s="113"/>
      <c r="M556" s="114"/>
    </row>
    <row r="557" ht="15" customHeight="1" spans="1:13">
      <c r="A557" s="112" t="s">
        <v>550</v>
      </c>
      <c r="B557" s="112">
        <f>C557+D557</f>
        <v>568</v>
      </c>
      <c r="C557" s="111">
        <f>SUM(C558:C564)</f>
        <v>428</v>
      </c>
      <c r="D557" s="111">
        <f>SUM(D558:D564)</f>
        <v>140</v>
      </c>
      <c r="E557" s="112"/>
      <c r="F557" s="113"/>
      <c r="H557" s="113"/>
      <c r="M557" s="114"/>
    </row>
    <row r="558" ht="15" customHeight="1" spans="1:13">
      <c r="A558" s="112" t="s">
        <v>184</v>
      </c>
      <c r="B558" s="112">
        <f>C558+D558</f>
        <v>63</v>
      </c>
      <c r="C558" s="111">
        <v>63</v>
      </c>
      <c r="D558" s="111"/>
      <c r="E558" s="112"/>
      <c r="F558" s="113"/>
      <c r="H558" s="113"/>
      <c r="M558" s="114"/>
    </row>
    <row r="559" ht="15" customHeight="1" spans="1:13">
      <c r="A559" s="112" t="s">
        <v>185</v>
      </c>
      <c r="B559" s="112">
        <f>C559+D559</f>
        <v>6</v>
      </c>
      <c r="C559" s="111">
        <v>6</v>
      </c>
      <c r="D559" s="111"/>
      <c r="E559" s="112"/>
      <c r="F559" s="113"/>
      <c r="H559" s="113"/>
      <c r="M559" s="114"/>
    </row>
    <row r="560" ht="15" customHeight="1" spans="1:13">
      <c r="A560" s="112" t="s">
        <v>186</v>
      </c>
      <c r="B560" s="112"/>
      <c r="C560" s="111"/>
      <c r="D560" s="111"/>
      <c r="E560" s="112"/>
      <c r="F560" s="113"/>
      <c r="H560" s="113"/>
      <c r="M560" s="114"/>
    </row>
    <row r="561" ht="15" customHeight="1" spans="1:13">
      <c r="A561" s="112" t="s">
        <v>551</v>
      </c>
      <c r="B561" s="112">
        <f>C561+D561</f>
        <v>1</v>
      </c>
      <c r="C561" s="111">
        <v>1</v>
      </c>
      <c r="D561" s="111"/>
      <c r="E561" s="112"/>
      <c r="F561" s="113"/>
      <c r="H561" s="113"/>
      <c r="M561" s="114"/>
    </row>
    <row r="562" ht="15" customHeight="1" spans="1:13">
      <c r="A562" s="112" t="s">
        <v>552</v>
      </c>
      <c r="B562" s="112">
        <f>C562+D562</f>
        <v>2</v>
      </c>
      <c r="C562" s="111">
        <v>2</v>
      </c>
      <c r="D562" s="111"/>
      <c r="E562" s="112"/>
      <c r="F562" s="113"/>
      <c r="H562" s="113"/>
      <c r="M562" s="114"/>
    </row>
    <row r="563" ht="15" customHeight="1" spans="1:13">
      <c r="A563" s="112" t="s">
        <v>553</v>
      </c>
      <c r="B563" s="112"/>
      <c r="C563" s="111"/>
      <c r="D563" s="111"/>
      <c r="E563" s="112"/>
      <c r="F563" s="113"/>
      <c r="H563" s="113"/>
      <c r="M563" s="114"/>
    </row>
    <row r="564" ht="15" customHeight="1" spans="1:13">
      <c r="A564" s="112" t="s">
        <v>554</v>
      </c>
      <c r="B564" s="112">
        <f>C564+D564</f>
        <v>496</v>
      </c>
      <c r="C564" s="111">
        <v>356</v>
      </c>
      <c r="D564" s="111">
        <v>140</v>
      </c>
      <c r="E564" s="112"/>
      <c r="F564" s="113"/>
      <c r="H564" s="113"/>
      <c r="M564" s="114"/>
    </row>
    <row r="565" ht="15" customHeight="1" spans="1:13">
      <c r="A565" s="112" t="s">
        <v>555</v>
      </c>
      <c r="B565" s="112"/>
      <c r="C565" s="111"/>
      <c r="D565" s="111"/>
      <c r="E565" s="112"/>
      <c r="F565" s="113"/>
      <c r="H565" s="113"/>
      <c r="M565" s="114"/>
    </row>
    <row r="566" ht="15" customHeight="1" spans="1:13">
      <c r="A566" s="112" t="s">
        <v>556</v>
      </c>
      <c r="B566" s="112"/>
      <c r="C566" s="111"/>
      <c r="D566" s="111"/>
      <c r="E566" s="112"/>
      <c r="F566" s="113"/>
      <c r="H566" s="113"/>
      <c r="M566" s="114"/>
    </row>
    <row r="567" ht="15" customHeight="1" spans="1:13">
      <c r="A567" s="112" t="s">
        <v>557</v>
      </c>
      <c r="B567" s="112">
        <f t="shared" ref="B567:B573" si="5">C567+D567</f>
        <v>20254</v>
      </c>
      <c r="C567" s="111">
        <f>SUM(C568:C575)</f>
        <v>20254</v>
      </c>
      <c r="D567" s="111"/>
      <c r="E567" s="112"/>
      <c r="F567" s="113"/>
      <c r="H567" s="113"/>
      <c r="M567" s="114"/>
    </row>
    <row r="568" ht="15" customHeight="1" spans="1:13">
      <c r="A568" s="112" t="s">
        <v>558</v>
      </c>
      <c r="B568" s="112">
        <f t="shared" si="5"/>
        <v>773</v>
      </c>
      <c r="C568" s="111">
        <v>773</v>
      </c>
      <c r="D568" s="111"/>
      <c r="E568" s="112"/>
      <c r="F568" s="113"/>
      <c r="H568" s="113"/>
      <c r="M568" s="114"/>
    </row>
    <row r="569" ht="15" customHeight="1" spans="1:13">
      <c r="A569" s="112" t="s">
        <v>559</v>
      </c>
      <c r="B569" s="112">
        <f t="shared" si="5"/>
        <v>1051</v>
      </c>
      <c r="C569" s="111">
        <v>1051</v>
      </c>
      <c r="D569" s="111"/>
      <c r="E569" s="112"/>
      <c r="F569" s="113"/>
      <c r="H569" s="113"/>
      <c r="M569" s="114"/>
    </row>
    <row r="570" ht="15" customHeight="1" spans="1:13">
      <c r="A570" s="112" t="s">
        <v>560</v>
      </c>
      <c r="B570" s="112">
        <f t="shared" si="5"/>
        <v>332</v>
      </c>
      <c r="C570" s="111">
        <v>332</v>
      </c>
      <c r="D570" s="111"/>
      <c r="E570" s="112"/>
      <c r="F570" s="113"/>
      <c r="H570" s="113"/>
      <c r="M570" s="114"/>
    </row>
    <row r="571" ht="15" customHeight="1" spans="1:13">
      <c r="A571" s="112" t="s">
        <v>561</v>
      </c>
      <c r="B571" s="112">
        <f t="shared" si="5"/>
        <v>4523</v>
      </c>
      <c r="C571" s="111">
        <v>4523</v>
      </c>
      <c r="D571" s="111"/>
      <c r="E571" s="112"/>
      <c r="F571" s="113"/>
      <c r="H571" s="113"/>
      <c r="M571" s="114"/>
    </row>
    <row r="572" ht="15" customHeight="1" spans="1:13">
      <c r="A572" s="112" t="s">
        <v>562</v>
      </c>
      <c r="B572" s="112">
        <f t="shared" si="5"/>
        <v>2156</v>
      </c>
      <c r="C572" s="111">
        <v>2156</v>
      </c>
      <c r="D572" s="111"/>
      <c r="E572" s="112"/>
      <c r="F572" s="113"/>
      <c r="H572" s="113"/>
      <c r="M572" s="114"/>
    </row>
    <row r="573" ht="15" customHeight="1" spans="1:13">
      <c r="A573" s="112" t="s">
        <v>563</v>
      </c>
      <c r="B573" s="112">
        <f t="shared" si="5"/>
        <v>11419</v>
      </c>
      <c r="C573" s="111">
        <v>11419</v>
      </c>
      <c r="D573" s="111"/>
      <c r="E573" s="112"/>
      <c r="F573" s="113"/>
      <c r="H573" s="113"/>
      <c r="M573" s="114"/>
    </row>
    <row r="574" ht="15" customHeight="1" spans="1:13">
      <c r="A574" s="112" t="s">
        <v>564</v>
      </c>
      <c r="B574" s="112"/>
      <c r="C574" s="111"/>
      <c r="D574" s="111"/>
      <c r="E574" s="112"/>
      <c r="F574" s="113"/>
      <c r="H574" s="113"/>
      <c r="M574" s="114"/>
    </row>
    <row r="575" ht="15" customHeight="1" spans="1:13">
      <c r="A575" s="112" t="s">
        <v>565</v>
      </c>
      <c r="B575" s="112"/>
      <c r="C575" s="111"/>
      <c r="D575" s="111"/>
      <c r="E575" s="112"/>
      <c r="F575" s="113"/>
      <c r="H575" s="113"/>
      <c r="M575" s="114"/>
    </row>
    <row r="576" ht="15" customHeight="1" spans="1:13">
      <c r="A576" s="112" t="s">
        <v>566</v>
      </c>
      <c r="B576" s="112"/>
      <c r="C576" s="111"/>
      <c r="D576" s="111"/>
      <c r="E576" s="112"/>
      <c r="F576" s="113"/>
      <c r="H576" s="113"/>
      <c r="M576" s="114"/>
    </row>
    <row r="577" ht="15" customHeight="1" spans="1:13">
      <c r="A577" s="112" t="s">
        <v>567</v>
      </c>
      <c r="B577" s="112"/>
      <c r="C577" s="111"/>
      <c r="D577" s="111"/>
      <c r="E577" s="112"/>
      <c r="F577" s="113"/>
      <c r="H577" s="113"/>
      <c r="M577" s="114"/>
    </row>
    <row r="578" ht="15" customHeight="1" spans="1:13">
      <c r="A578" s="112" t="s">
        <v>568</v>
      </c>
      <c r="B578" s="112"/>
      <c r="C578" s="111"/>
      <c r="D578" s="111"/>
      <c r="E578" s="112"/>
      <c r="F578" s="113"/>
      <c r="H578" s="113"/>
      <c r="M578" s="114"/>
    </row>
    <row r="579" ht="15" customHeight="1" spans="1:13">
      <c r="A579" s="112" t="s">
        <v>569</v>
      </c>
      <c r="B579" s="112"/>
      <c r="C579" s="111"/>
      <c r="D579" s="111"/>
      <c r="E579" s="112"/>
      <c r="F579" s="113"/>
      <c r="H579" s="113"/>
      <c r="M579" s="114"/>
    </row>
    <row r="580" ht="15" customHeight="1" spans="1:13">
      <c r="A580" s="112" t="s">
        <v>570</v>
      </c>
      <c r="B580" s="112">
        <f>C580+D580</f>
        <v>918</v>
      </c>
      <c r="C580" s="111">
        <f>SUM(C581:C589)</f>
        <v>918</v>
      </c>
      <c r="D580" s="111">
        <f>SUM(D581:D589)</f>
        <v>0</v>
      </c>
      <c r="E580" s="112"/>
      <c r="F580" s="113"/>
      <c r="H580" s="113"/>
      <c r="M580" s="114"/>
    </row>
    <row r="581" ht="15" customHeight="1" spans="1:13">
      <c r="A581" s="112" t="s">
        <v>571</v>
      </c>
      <c r="B581" s="112"/>
      <c r="C581" s="111"/>
      <c r="D581" s="111"/>
      <c r="E581" s="112"/>
      <c r="F581" s="113"/>
      <c r="H581" s="113"/>
      <c r="M581" s="114"/>
    </row>
    <row r="582" ht="15" customHeight="1" spans="1:13">
      <c r="A582" s="112" t="s">
        <v>572</v>
      </c>
      <c r="B582" s="112"/>
      <c r="C582" s="111"/>
      <c r="D582" s="111"/>
      <c r="E582" s="112"/>
      <c r="F582" s="113"/>
      <c r="H582" s="113"/>
      <c r="M582" s="114"/>
    </row>
    <row r="583" ht="15" customHeight="1" spans="1:13">
      <c r="A583" s="112" t="s">
        <v>573</v>
      </c>
      <c r="B583" s="112"/>
      <c r="C583" s="111"/>
      <c r="D583" s="111"/>
      <c r="E583" s="112"/>
      <c r="F583" s="113"/>
      <c r="H583" s="113"/>
      <c r="M583" s="114"/>
    </row>
    <row r="584" ht="15" customHeight="1" spans="1:13">
      <c r="A584" s="112" t="s">
        <v>574</v>
      </c>
      <c r="B584" s="112"/>
      <c r="C584" s="111"/>
      <c r="D584" s="111"/>
      <c r="E584" s="112"/>
      <c r="F584" s="113"/>
      <c r="H584" s="113"/>
      <c r="M584" s="114"/>
    </row>
    <row r="585" ht="15" customHeight="1" spans="1:13">
      <c r="A585" s="112" t="s">
        <v>575</v>
      </c>
      <c r="B585" s="112"/>
      <c r="C585" s="111"/>
      <c r="D585" s="111"/>
      <c r="E585" s="112"/>
      <c r="F585" s="113"/>
      <c r="H585" s="113"/>
      <c r="M585" s="114"/>
    </row>
    <row r="586" ht="15" customHeight="1" spans="1:13">
      <c r="A586" s="112" t="s">
        <v>576</v>
      </c>
      <c r="B586" s="112">
        <f t="shared" ref="B584:B647" si="6">C586+D586</f>
        <v>198</v>
      </c>
      <c r="C586" s="111">
        <v>198</v>
      </c>
      <c r="D586" s="111"/>
      <c r="E586" s="112"/>
      <c r="F586" s="113"/>
      <c r="H586" s="113"/>
      <c r="M586" s="114"/>
    </row>
    <row r="587" ht="15" customHeight="1" spans="1:13">
      <c r="A587" s="112" t="s">
        <v>577</v>
      </c>
      <c r="B587" s="112"/>
      <c r="C587" s="111"/>
      <c r="D587" s="111"/>
      <c r="E587" s="112"/>
      <c r="F587" s="113"/>
      <c r="H587" s="113"/>
      <c r="M587" s="114"/>
    </row>
    <row r="588" ht="15" customHeight="1" spans="1:13">
      <c r="A588" s="112" t="s">
        <v>578</v>
      </c>
      <c r="B588" s="112"/>
      <c r="C588" s="111"/>
      <c r="D588" s="111"/>
      <c r="E588" s="112"/>
      <c r="F588" s="113"/>
      <c r="H588" s="113"/>
      <c r="M588" s="114"/>
    </row>
    <row r="589" ht="15" customHeight="1" spans="1:13">
      <c r="A589" s="112" t="s">
        <v>579</v>
      </c>
      <c r="B589" s="112">
        <f t="shared" si="6"/>
        <v>720</v>
      </c>
      <c r="C589" s="111">
        <v>720</v>
      </c>
      <c r="D589" s="111"/>
      <c r="E589" s="112"/>
      <c r="F589" s="113"/>
      <c r="H589" s="113"/>
      <c r="M589" s="114"/>
    </row>
    <row r="590" ht="15" customHeight="1" spans="1:13">
      <c r="A590" s="112" t="s">
        <v>580</v>
      </c>
      <c r="B590" s="112">
        <f t="shared" si="6"/>
        <v>770</v>
      </c>
      <c r="C590" s="111">
        <f>SUM(C591:C598)</f>
        <v>755</v>
      </c>
      <c r="D590" s="111">
        <f>SUM(D591:D598)</f>
        <v>15</v>
      </c>
      <c r="E590" s="112"/>
      <c r="F590" s="113"/>
      <c r="H590" s="113"/>
      <c r="M590" s="114"/>
    </row>
    <row r="591" ht="15" customHeight="1" spans="1:13">
      <c r="A591" s="112" t="s">
        <v>581</v>
      </c>
      <c r="B591" s="112">
        <f t="shared" si="6"/>
        <v>33</v>
      </c>
      <c r="C591" s="111">
        <v>33</v>
      </c>
      <c r="D591" s="111"/>
      <c r="E591" s="112"/>
      <c r="F591" s="113"/>
      <c r="H591" s="113"/>
      <c r="M591" s="114"/>
    </row>
    <row r="592" ht="15" customHeight="1" spans="1:13">
      <c r="A592" s="112" t="s">
        <v>582</v>
      </c>
      <c r="B592" s="112">
        <f t="shared" si="6"/>
        <v>165</v>
      </c>
      <c r="C592" s="111">
        <v>163</v>
      </c>
      <c r="D592" s="111">
        <v>2</v>
      </c>
      <c r="E592" s="112"/>
      <c r="F592" s="113"/>
      <c r="H592" s="113"/>
      <c r="M592" s="114"/>
    </row>
    <row r="593" ht="15" customHeight="1" spans="1:13">
      <c r="A593" s="112" t="s">
        <v>583</v>
      </c>
      <c r="B593" s="112">
        <f t="shared" si="6"/>
        <v>184</v>
      </c>
      <c r="C593" s="111">
        <v>171</v>
      </c>
      <c r="D593" s="111">
        <v>13</v>
      </c>
      <c r="E593" s="112"/>
      <c r="F593" s="113"/>
      <c r="H593" s="113"/>
      <c r="M593" s="114"/>
    </row>
    <row r="594" ht="15" customHeight="1" spans="1:13">
      <c r="A594" s="112" t="s">
        <v>584</v>
      </c>
      <c r="B594" s="112">
        <f t="shared" si="6"/>
        <v>189</v>
      </c>
      <c r="C594" s="111">
        <v>189</v>
      </c>
      <c r="D594" s="111"/>
      <c r="E594" s="112"/>
      <c r="F594" s="113"/>
      <c r="H594" s="113"/>
      <c r="M594" s="114"/>
    </row>
    <row r="595" ht="15" customHeight="1" spans="1:13">
      <c r="A595" s="112" t="s">
        <v>585</v>
      </c>
      <c r="B595" s="112">
        <f t="shared" si="6"/>
        <v>164</v>
      </c>
      <c r="C595" s="111">
        <v>164</v>
      </c>
      <c r="D595" s="111"/>
      <c r="E595" s="112"/>
      <c r="F595" s="113"/>
      <c r="H595" s="113"/>
      <c r="M595" s="114"/>
    </row>
    <row r="596" ht="15" customHeight="1" spans="1:13">
      <c r="A596" s="112" t="s">
        <v>586</v>
      </c>
      <c r="B596" s="112">
        <f t="shared" si="6"/>
        <v>30</v>
      </c>
      <c r="C596" s="111">
        <v>30</v>
      </c>
      <c r="D596" s="111"/>
      <c r="E596" s="112"/>
      <c r="F596" s="113"/>
      <c r="H596" s="113"/>
      <c r="M596" s="114"/>
    </row>
    <row r="597" ht="15" customHeight="1" spans="1:13">
      <c r="A597" s="112" t="s">
        <v>587</v>
      </c>
      <c r="B597" s="112"/>
      <c r="C597" s="111"/>
      <c r="D597" s="111"/>
      <c r="E597" s="112"/>
      <c r="F597" s="113"/>
      <c r="H597" s="113"/>
      <c r="M597" s="114"/>
    </row>
    <row r="598" ht="15" customHeight="1" spans="1:13">
      <c r="A598" s="112" t="s">
        <v>588</v>
      </c>
      <c r="B598" s="112">
        <f t="shared" si="6"/>
        <v>5</v>
      </c>
      <c r="C598" s="111">
        <v>5</v>
      </c>
      <c r="D598" s="111"/>
      <c r="E598" s="112"/>
      <c r="F598" s="113"/>
      <c r="H598" s="113"/>
      <c r="M598" s="114"/>
    </row>
    <row r="599" ht="15" customHeight="1" spans="1:13">
      <c r="A599" s="112" t="s">
        <v>589</v>
      </c>
      <c r="B599" s="112">
        <f t="shared" si="6"/>
        <v>171</v>
      </c>
      <c r="C599" s="111">
        <f>SUM(C600:C605)</f>
        <v>143</v>
      </c>
      <c r="D599" s="111">
        <f>SUM(D600:D605)</f>
        <v>28</v>
      </c>
      <c r="E599" s="112"/>
      <c r="F599" s="113"/>
      <c r="H599" s="113"/>
      <c r="M599" s="114"/>
    </row>
    <row r="600" ht="15" customHeight="1" spans="1:13">
      <c r="A600" s="112" t="s">
        <v>590</v>
      </c>
      <c r="B600" s="112">
        <f t="shared" si="6"/>
        <v>91</v>
      </c>
      <c r="C600" s="111">
        <v>91</v>
      </c>
      <c r="D600" s="111"/>
      <c r="E600" s="112"/>
      <c r="F600" s="113"/>
      <c r="H600" s="113"/>
      <c r="M600" s="114"/>
    </row>
    <row r="601" ht="15" customHeight="1" spans="1:13">
      <c r="A601" s="112" t="s">
        <v>591</v>
      </c>
      <c r="B601" s="112">
        <f t="shared" si="6"/>
        <v>74</v>
      </c>
      <c r="C601" s="111">
        <v>49</v>
      </c>
      <c r="D601" s="111">
        <v>25</v>
      </c>
      <c r="E601" s="112"/>
      <c r="F601" s="113"/>
      <c r="H601" s="113"/>
      <c r="M601" s="114"/>
    </row>
    <row r="602" ht="15" customHeight="1" spans="1:13">
      <c r="A602" s="112" t="s">
        <v>592</v>
      </c>
      <c r="B602" s="112"/>
      <c r="C602" s="111"/>
      <c r="D602" s="111"/>
      <c r="E602" s="112"/>
      <c r="F602" s="113"/>
      <c r="H602" s="113"/>
      <c r="M602" s="114"/>
    </row>
    <row r="603" ht="15" customHeight="1" spans="1:13">
      <c r="A603" s="112" t="s">
        <v>593</v>
      </c>
      <c r="B603" s="112">
        <f t="shared" si="6"/>
        <v>4</v>
      </c>
      <c r="C603" s="111">
        <v>1</v>
      </c>
      <c r="D603" s="111">
        <v>3</v>
      </c>
      <c r="E603" s="112"/>
      <c r="F603" s="113"/>
      <c r="H603" s="113"/>
      <c r="M603" s="114"/>
    </row>
    <row r="604" ht="15" customHeight="1" spans="1:13">
      <c r="A604" s="112" t="s">
        <v>594</v>
      </c>
      <c r="B604" s="112">
        <f t="shared" si="6"/>
        <v>2</v>
      </c>
      <c r="C604" s="111">
        <v>2</v>
      </c>
      <c r="D604" s="111"/>
      <c r="E604" s="112"/>
      <c r="F604" s="113"/>
      <c r="H604" s="113"/>
      <c r="M604" s="114"/>
    </row>
    <row r="605" ht="15" customHeight="1" spans="1:13">
      <c r="A605" s="112" t="s">
        <v>595</v>
      </c>
      <c r="B605" s="112"/>
      <c r="C605" s="111"/>
      <c r="D605" s="111"/>
      <c r="E605" s="112"/>
      <c r="F605" s="113"/>
      <c r="H605" s="113"/>
      <c r="M605" s="114"/>
    </row>
    <row r="606" ht="15" customHeight="1" spans="1:13">
      <c r="A606" s="112" t="s">
        <v>596</v>
      </c>
      <c r="B606" s="112">
        <f t="shared" si="6"/>
        <v>753</v>
      </c>
      <c r="C606" s="111">
        <f>SUM(C607:C613)</f>
        <v>742</v>
      </c>
      <c r="D606" s="111">
        <f>SUM(D607:D613)</f>
        <v>11</v>
      </c>
      <c r="E606" s="112"/>
      <c r="F606" s="113"/>
      <c r="H606" s="113"/>
      <c r="M606" s="114"/>
    </row>
    <row r="607" ht="15" customHeight="1" spans="1:13">
      <c r="A607" s="112" t="s">
        <v>597</v>
      </c>
      <c r="B607" s="112">
        <f t="shared" si="6"/>
        <v>82</v>
      </c>
      <c r="C607" s="111">
        <v>80</v>
      </c>
      <c r="D607" s="111">
        <v>2</v>
      </c>
      <c r="E607" s="112"/>
      <c r="F607" s="113"/>
      <c r="H607" s="113"/>
      <c r="M607" s="114"/>
    </row>
    <row r="608" ht="15" customHeight="1" spans="1:13">
      <c r="A608" s="112" t="s">
        <v>598</v>
      </c>
      <c r="B608" s="112">
        <f t="shared" si="6"/>
        <v>516</v>
      </c>
      <c r="C608" s="111">
        <v>516</v>
      </c>
      <c r="D608" s="111"/>
      <c r="E608" s="112"/>
      <c r="F608" s="113"/>
      <c r="H608" s="113"/>
      <c r="M608" s="114"/>
    </row>
    <row r="609" ht="15" customHeight="1" spans="1:13">
      <c r="A609" s="112" t="s">
        <v>599</v>
      </c>
      <c r="B609" s="112"/>
      <c r="C609" s="111"/>
      <c r="D609" s="111"/>
      <c r="E609" s="112"/>
      <c r="F609" s="113"/>
      <c r="H609" s="113"/>
      <c r="M609" s="114"/>
    </row>
    <row r="610" ht="15" customHeight="1" spans="1:13">
      <c r="A610" s="112" t="s">
        <v>600</v>
      </c>
      <c r="B610" s="112">
        <f t="shared" si="6"/>
        <v>45</v>
      </c>
      <c r="C610" s="111">
        <v>45</v>
      </c>
      <c r="D610" s="111"/>
      <c r="E610" s="112"/>
      <c r="F610" s="113"/>
      <c r="H610" s="113"/>
      <c r="M610" s="114"/>
    </row>
    <row r="611" ht="15" customHeight="1" spans="1:13">
      <c r="A611" s="112" t="s">
        <v>601</v>
      </c>
      <c r="B611" s="112">
        <f t="shared" si="6"/>
        <v>30</v>
      </c>
      <c r="C611" s="111">
        <v>30</v>
      </c>
      <c r="D611" s="111"/>
      <c r="E611" s="112"/>
      <c r="F611" s="113"/>
      <c r="H611" s="113"/>
      <c r="M611" s="114"/>
    </row>
    <row r="612" ht="15" customHeight="1" spans="1:13">
      <c r="A612" s="112" t="s">
        <v>602</v>
      </c>
      <c r="B612" s="112">
        <f t="shared" si="6"/>
        <v>80</v>
      </c>
      <c r="C612" s="111">
        <v>71</v>
      </c>
      <c r="D612" s="111">
        <v>9</v>
      </c>
      <c r="E612" s="112"/>
      <c r="F612" s="113"/>
      <c r="H612" s="113"/>
      <c r="M612" s="114"/>
    </row>
    <row r="613" ht="15" customHeight="1" spans="1:13">
      <c r="A613" s="112" t="s">
        <v>603</v>
      </c>
      <c r="B613" s="112"/>
      <c r="C613" s="111"/>
      <c r="D613" s="111"/>
      <c r="E613" s="112"/>
      <c r="F613" s="113"/>
      <c r="H613" s="113"/>
      <c r="M613" s="114"/>
    </row>
    <row r="614" ht="15" customHeight="1" spans="1:13">
      <c r="A614" s="112" t="s">
        <v>604</v>
      </c>
      <c r="B614" s="112">
        <f t="shared" si="6"/>
        <v>658</v>
      </c>
      <c r="C614" s="111">
        <f>SUM(C615:C622)</f>
        <v>629</v>
      </c>
      <c r="D614" s="111">
        <f>SUM(D615:D622)</f>
        <v>29</v>
      </c>
      <c r="E614" s="112"/>
      <c r="F614" s="113"/>
      <c r="H614" s="113"/>
      <c r="M614" s="114"/>
    </row>
    <row r="615" ht="15" customHeight="1" spans="1:13">
      <c r="A615" s="112" t="s">
        <v>184</v>
      </c>
      <c r="B615" s="112">
        <f t="shared" si="6"/>
        <v>44</v>
      </c>
      <c r="C615" s="111">
        <v>44</v>
      </c>
      <c r="D615" s="111"/>
      <c r="E615" s="112"/>
      <c r="F615" s="113"/>
      <c r="H615" s="113"/>
      <c r="M615" s="114"/>
    </row>
    <row r="616" ht="15" customHeight="1" spans="1:13">
      <c r="A616" s="112" t="s">
        <v>185</v>
      </c>
      <c r="B616" s="112"/>
      <c r="C616" s="111"/>
      <c r="D616" s="111"/>
      <c r="E616" s="112"/>
      <c r="F616" s="113"/>
      <c r="H616" s="113"/>
      <c r="M616" s="114"/>
    </row>
    <row r="617" ht="15" customHeight="1" spans="1:13">
      <c r="A617" s="112" t="s">
        <v>186</v>
      </c>
      <c r="B617" s="112"/>
      <c r="C617" s="111"/>
      <c r="D617" s="111"/>
      <c r="E617" s="112"/>
      <c r="F617" s="113"/>
      <c r="H617" s="113"/>
      <c r="M617" s="114"/>
    </row>
    <row r="618" ht="15" customHeight="1" spans="1:13">
      <c r="A618" s="112" t="s">
        <v>605</v>
      </c>
      <c r="B618" s="112">
        <f t="shared" si="6"/>
        <v>47</v>
      </c>
      <c r="C618" s="111">
        <v>36</v>
      </c>
      <c r="D618" s="111">
        <v>11</v>
      </c>
      <c r="E618" s="112"/>
      <c r="F618" s="113"/>
      <c r="H618" s="113"/>
      <c r="M618" s="114"/>
    </row>
    <row r="619" ht="15" customHeight="1" spans="1:13">
      <c r="A619" s="112" t="s">
        <v>606</v>
      </c>
      <c r="B619" s="112">
        <f t="shared" si="6"/>
        <v>6</v>
      </c>
      <c r="C619" s="111">
        <v>6</v>
      </c>
      <c r="D619" s="111"/>
      <c r="E619" s="112"/>
      <c r="F619" s="113"/>
      <c r="H619" s="113"/>
      <c r="M619" s="114"/>
    </row>
    <row r="620" ht="15" customHeight="1" spans="1:13">
      <c r="A620" s="112" t="s">
        <v>607</v>
      </c>
      <c r="B620" s="112"/>
      <c r="C620" s="111"/>
      <c r="D620" s="111"/>
      <c r="E620" s="112"/>
      <c r="F620" s="113"/>
      <c r="H620" s="113"/>
      <c r="M620" s="114"/>
    </row>
    <row r="621" ht="15" customHeight="1" spans="1:13">
      <c r="A621" s="112" t="s">
        <v>608</v>
      </c>
      <c r="B621" s="112">
        <f t="shared" si="6"/>
        <v>429</v>
      </c>
      <c r="C621" s="111">
        <v>411</v>
      </c>
      <c r="D621" s="111">
        <v>18</v>
      </c>
      <c r="E621" s="112"/>
      <c r="F621" s="113"/>
      <c r="H621" s="113"/>
      <c r="M621" s="114"/>
    </row>
    <row r="622" ht="15" customHeight="1" spans="1:13">
      <c r="A622" s="112" t="s">
        <v>609</v>
      </c>
      <c r="B622" s="112">
        <f t="shared" si="6"/>
        <v>132</v>
      </c>
      <c r="C622" s="111">
        <v>132</v>
      </c>
      <c r="D622" s="111"/>
      <c r="E622" s="112"/>
      <c r="F622" s="113"/>
      <c r="H622" s="113"/>
      <c r="M622" s="114"/>
    </row>
    <row r="623" ht="15" customHeight="1" spans="1:13">
      <c r="A623" s="112" t="s">
        <v>610</v>
      </c>
      <c r="B623" s="112">
        <f t="shared" si="6"/>
        <v>22</v>
      </c>
      <c r="C623" s="111">
        <f>SUM(C624:C628)</f>
        <v>22</v>
      </c>
      <c r="D623" s="111"/>
      <c r="E623" s="112"/>
      <c r="F623" s="113"/>
      <c r="H623" s="113"/>
      <c r="M623" s="114"/>
    </row>
    <row r="624" ht="15" customHeight="1" spans="1:13">
      <c r="A624" s="112" t="s">
        <v>184</v>
      </c>
      <c r="B624" s="112">
        <f t="shared" si="6"/>
        <v>11</v>
      </c>
      <c r="C624" s="111">
        <v>11</v>
      </c>
      <c r="D624" s="111"/>
      <c r="E624" s="112"/>
      <c r="F624" s="113"/>
      <c r="H624" s="113"/>
      <c r="M624" s="114"/>
    </row>
    <row r="625" ht="15" customHeight="1" spans="1:13">
      <c r="A625" s="112" t="s">
        <v>185</v>
      </c>
      <c r="B625" s="112"/>
      <c r="C625" s="111"/>
      <c r="D625" s="111"/>
      <c r="E625" s="112"/>
      <c r="F625" s="113"/>
      <c r="H625" s="113"/>
      <c r="M625" s="114"/>
    </row>
    <row r="626" ht="15" customHeight="1" spans="1:13">
      <c r="A626" s="112" t="s">
        <v>186</v>
      </c>
      <c r="B626" s="112"/>
      <c r="C626" s="111"/>
      <c r="D626" s="111"/>
      <c r="E626" s="112"/>
      <c r="F626" s="113"/>
      <c r="H626" s="113"/>
      <c r="M626" s="114"/>
    </row>
    <row r="627" ht="15" customHeight="1" spans="1:13">
      <c r="A627" s="112" t="s">
        <v>193</v>
      </c>
      <c r="B627" s="112"/>
      <c r="C627" s="111"/>
      <c r="D627" s="111"/>
      <c r="E627" s="112"/>
      <c r="F627" s="113"/>
      <c r="H627" s="113"/>
      <c r="M627" s="114"/>
    </row>
    <row r="628" ht="15" customHeight="1" spans="1:13">
      <c r="A628" s="112" t="s">
        <v>611</v>
      </c>
      <c r="B628" s="112">
        <f t="shared" si="6"/>
        <v>11</v>
      </c>
      <c r="C628" s="111">
        <v>11</v>
      </c>
      <c r="D628" s="111"/>
      <c r="E628" s="112"/>
      <c r="F628" s="113"/>
      <c r="H628" s="113"/>
      <c r="M628" s="114"/>
    </row>
    <row r="629" ht="15" customHeight="1" spans="1:13">
      <c r="A629" s="112" t="s">
        <v>612</v>
      </c>
      <c r="B629" s="112">
        <f t="shared" si="6"/>
        <v>2929</v>
      </c>
      <c r="C629" s="111">
        <f>SUM(C630:C631)</f>
        <v>2836</v>
      </c>
      <c r="D629" s="111">
        <f>SUM(D630:D631)</f>
        <v>93</v>
      </c>
      <c r="E629" s="112"/>
      <c r="F629" s="113"/>
      <c r="H629" s="113"/>
      <c r="M629" s="114"/>
    </row>
    <row r="630" ht="15" customHeight="1" spans="1:13">
      <c r="A630" s="112" t="s">
        <v>613</v>
      </c>
      <c r="B630" s="112">
        <f t="shared" si="6"/>
        <v>388</v>
      </c>
      <c r="C630" s="111">
        <v>308</v>
      </c>
      <c r="D630" s="111">
        <v>80</v>
      </c>
      <c r="E630" s="112"/>
      <c r="F630" s="113"/>
      <c r="H630" s="113"/>
      <c r="M630" s="114"/>
    </row>
    <row r="631" ht="15" customHeight="1" spans="1:13">
      <c r="A631" s="112" t="s">
        <v>614</v>
      </c>
      <c r="B631" s="112">
        <f t="shared" si="6"/>
        <v>2541</v>
      </c>
      <c r="C631" s="111">
        <v>2528</v>
      </c>
      <c r="D631" s="111">
        <v>13</v>
      </c>
      <c r="E631" s="112"/>
      <c r="F631" s="113"/>
      <c r="H631" s="113"/>
      <c r="M631" s="114"/>
    </row>
    <row r="632" ht="15" customHeight="1" spans="1:13">
      <c r="A632" s="112" t="s">
        <v>615</v>
      </c>
      <c r="B632" s="112">
        <f t="shared" si="6"/>
        <v>387</v>
      </c>
      <c r="C632" s="111">
        <f>SUM(C633:C634)</f>
        <v>376</v>
      </c>
      <c r="D632" s="111">
        <f>SUM(D633:D634)</f>
        <v>11</v>
      </c>
      <c r="E632" s="112"/>
      <c r="F632" s="113"/>
      <c r="H632" s="113"/>
      <c r="M632" s="114"/>
    </row>
    <row r="633" ht="15" customHeight="1" spans="1:13">
      <c r="A633" s="112" t="s">
        <v>616</v>
      </c>
      <c r="B633" s="112">
        <f t="shared" si="6"/>
        <v>382</v>
      </c>
      <c r="C633" s="111">
        <v>371</v>
      </c>
      <c r="D633" s="111">
        <v>11</v>
      </c>
      <c r="E633" s="112"/>
      <c r="F633" s="113"/>
      <c r="H633" s="113"/>
      <c r="M633" s="114"/>
    </row>
    <row r="634" ht="15" customHeight="1" spans="1:13">
      <c r="A634" s="112" t="s">
        <v>617</v>
      </c>
      <c r="B634" s="112">
        <f t="shared" si="6"/>
        <v>5</v>
      </c>
      <c r="C634" s="111">
        <v>5</v>
      </c>
      <c r="D634" s="111"/>
      <c r="E634" s="112"/>
      <c r="F634" s="113"/>
      <c r="H634" s="113"/>
      <c r="M634" s="114"/>
    </row>
    <row r="635" ht="15" customHeight="1" spans="1:13">
      <c r="A635" s="112" t="s">
        <v>618</v>
      </c>
      <c r="B635" s="112">
        <f t="shared" si="6"/>
        <v>505</v>
      </c>
      <c r="C635" s="111">
        <f>SUM(C637+C636)</f>
        <v>480</v>
      </c>
      <c r="D635" s="111">
        <f>SUM(D636:D637)</f>
        <v>25</v>
      </c>
      <c r="E635" s="112"/>
      <c r="F635" s="113"/>
      <c r="H635" s="113"/>
      <c r="M635" s="114"/>
    </row>
    <row r="636" ht="15" customHeight="1" spans="1:13">
      <c r="A636" s="112" t="s">
        <v>619</v>
      </c>
      <c r="B636" s="112">
        <f t="shared" si="6"/>
        <v>18</v>
      </c>
      <c r="C636" s="111">
        <v>10</v>
      </c>
      <c r="D636" s="111">
        <v>8</v>
      </c>
      <c r="E636" s="112"/>
      <c r="F636" s="113"/>
      <c r="H636" s="113"/>
      <c r="M636" s="114"/>
    </row>
    <row r="637" ht="15" customHeight="1" spans="1:13">
      <c r="A637" s="112" t="s">
        <v>620</v>
      </c>
      <c r="B637" s="112">
        <f t="shared" si="6"/>
        <v>487</v>
      </c>
      <c r="C637" s="111">
        <v>470</v>
      </c>
      <c r="D637" s="111">
        <v>17</v>
      </c>
      <c r="E637" s="112"/>
      <c r="F637" s="113"/>
      <c r="H637" s="113"/>
      <c r="M637" s="114"/>
    </row>
    <row r="638" ht="15" customHeight="1" spans="1:13">
      <c r="A638" s="112" t="s">
        <v>621</v>
      </c>
      <c r="B638" s="112"/>
      <c r="C638" s="111"/>
      <c r="D638" s="111"/>
      <c r="E638" s="112"/>
      <c r="F638" s="113"/>
      <c r="H638" s="113"/>
      <c r="M638" s="114"/>
    </row>
    <row r="639" ht="15" customHeight="1" spans="1:13">
      <c r="A639" s="112" t="s">
        <v>622</v>
      </c>
      <c r="B639" s="112"/>
      <c r="C639" s="111"/>
      <c r="D639" s="111"/>
      <c r="E639" s="112"/>
      <c r="F639" s="113"/>
      <c r="H639" s="113"/>
      <c r="M639" s="114"/>
    </row>
    <row r="640" ht="15" customHeight="1" spans="1:13">
      <c r="A640" s="112" t="s">
        <v>623</v>
      </c>
      <c r="B640" s="112"/>
      <c r="C640" s="111"/>
      <c r="D640" s="111"/>
      <c r="E640" s="112"/>
      <c r="F640" s="113"/>
      <c r="H640" s="113"/>
      <c r="M640" s="114"/>
    </row>
    <row r="641" ht="15" customHeight="1" spans="1:13">
      <c r="A641" s="112" t="s">
        <v>624</v>
      </c>
      <c r="B641" s="112"/>
      <c r="C641" s="111"/>
      <c r="D641" s="111"/>
      <c r="E641" s="112"/>
      <c r="F641" s="113"/>
      <c r="H641" s="113"/>
      <c r="M641" s="114"/>
    </row>
    <row r="642" ht="15" customHeight="1" spans="1:13">
      <c r="A642" s="112" t="s">
        <v>625</v>
      </c>
      <c r="B642" s="112"/>
      <c r="C642" s="111"/>
      <c r="D642" s="111"/>
      <c r="E642" s="112"/>
      <c r="F642" s="113"/>
      <c r="H642" s="113"/>
      <c r="M642" s="114"/>
    </row>
    <row r="643" ht="15" customHeight="1" spans="1:13">
      <c r="A643" s="112" t="s">
        <v>626</v>
      </c>
      <c r="B643" s="112"/>
      <c r="C643" s="111"/>
      <c r="D643" s="111"/>
      <c r="E643" s="112"/>
      <c r="F643" s="113"/>
      <c r="H643" s="113"/>
      <c r="M643" s="114"/>
    </row>
    <row r="644" ht="15" customHeight="1" spans="1:13">
      <c r="A644" s="112" t="s">
        <v>627</v>
      </c>
      <c r="B644" s="112">
        <f t="shared" si="6"/>
        <v>3381</v>
      </c>
      <c r="C644" s="111">
        <f>SUM(C645:C647)</f>
        <v>3381</v>
      </c>
      <c r="D644" s="111"/>
      <c r="E644" s="112"/>
      <c r="F644" s="113"/>
      <c r="H644" s="113"/>
      <c r="M644" s="114"/>
    </row>
    <row r="645" ht="15" customHeight="1" spans="1:13">
      <c r="A645" s="112" t="s">
        <v>628</v>
      </c>
      <c r="B645" s="112">
        <f t="shared" si="6"/>
        <v>120</v>
      </c>
      <c r="C645" s="111">
        <v>120</v>
      </c>
      <c r="D645" s="111"/>
      <c r="E645" s="112"/>
      <c r="F645" s="113"/>
      <c r="H645" s="113"/>
      <c r="M645" s="114"/>
    </row>
    <row r="646" ht="15" customHeight="1" spans="1:13">
      <c r="A646" s="112" t="s">
        <v>629</v>
      </c>
      <c r="B646" s="112">
        <f t="shared" si="6"/>
        <v>3261</v>
      </c>
      <c r="C646" s="111">
        <v>3261</v>
      </c>
      <c r="D646" s="111"/>
      <c r="E646" s="112"/>
      <c r="F646" s="113"/>
      <c r="H646" s="113"/>
      <c r="M646" s="114"/>
    </row>
    <row r="647" ht="15" customHeight="1" spans="1:13">
      <c r="A647" s="112" t="s">
        <v>630</v>
      </c>
      <c r="B647" s="112"/>
      <c r="C647" s="111"/>
      <c r="D647" s="111"/>
      <c r="E647" s="112"/>
      <c r="F647" s="113"/>
      <c r="H647" s="113"/>
      <c r="M647" s="114"/>
    </row>
    <row r="648" ht="15" customHeight="1" spans="1:13">
      <c r="A648" s="112" t="s">
        <v>631</v>
      </c>
      <c r="B648" s="112">
        <f t="shared" ref="B648:B711" si="7">C648+D648</f>
        <v>274</v>
      </c>
      <c r="C648" s="111">
        <f>SUM(C649:C651)</f>
        <v>274</v>
      </c>
      <c r="D648" s="111"/>
      <c r="E648" s="112"/>
      <c r="F648" s="113"/>
      <c r="H648" s="113"/>
      <c r="M648" s="114"/>
    </row>
    <row r="649" ht="15" customHeight="1" spans="1:13">
      <c r="A649" s="112" t="s">
        <v>632</v>
      </c>
      <c r="B649" s="112"/>
      <c r="C649" s="111"/>
      <c r="D649" s="111"/>
      <c r="E649" s="112"/>
      <c r="F649" s="113"/>
      <c r="H649" s="113"/>
      <c r="M649" s="114"/>
    </row>
    <row r="650" ht="15" customHeight="1" spans="1:13">
      <c r="A650" s="112" t="s">
        <v>633</v>
      </c>
      <c r="B650" s="112"/>
      <c r="C650" s="111"/>
      <c r="D650" s="111"/>
      <c r="E650" s="112"/>
      <c r="F650" s="113"/>
      <c r="H650" s="113"/>
      <c r="M650" s="114"/>
    </row>
    <row r="651" ht="15" customHeight="1" spans="1:13">
      <c r="A651" s="112" t="s">
        <v>634</v>
      </c>
      <c r="B651" s="112">
        <f t="shared" si="7"/>
        <v>274</v>
      </c>
      <c r="C651" s="111">
        <v>274</v>
      </c>
      <c r="D651" s="111"/>
      <c r="E651" s="112"/>
      <c r="F651" s="113"/>
      <c r="H651" s="113"/>
      <c r="M651" s="114"/>
    </row>
    <row r="652" ht="15" customHeight="1" spans="1:13">
      <c r="A652" s="112" t="s">
        <v>635</v>
      </c>
      <c r="B652" s="112">
        <f t="shared" si="7"/>
        <v>244</v>
      </c>
      <c r="C652" s="111">
        <f>SUM(C653:C660)</f>
        <v>244</v>
      </c>
      <c r="D652" s="111"/>
      <c r="E652" s="112"/>
      <c r="F652" s="113"/>
      <c r="H652" s="113"/>
      <c r="M652" s="114"/>
    </row>
    <row r="653" ht="15" customHeight="1" spans="1:13">
      <c r="A653" s="112" t="s">
        <v>184</v>
      </c>
      <c r="B653" s="112">
        <f t="shared" si="7"/>
        <v>76</v>
      </c>
      <c r="C653" s="111">
        <v>76</v>
      </c>
      <c r="D653" s="111"/>
      <c r="E653" s="112"/>
      <c r="F653" s="113"/>
      <c r="H653" s="113"/>
      <c r="M653" s="114"/>
    </row>
    <row r="654" ht="15" customHeight="1" spans="1:13">
      <c r="A654" s="112" t="s">
        <v>185</v>
      </c>
      <c r="B654" s="112"/>
      <c r="C654" s="111"/>
      <c r="D654" s="111"/>
      <c r="E654" s="112"/>
      <c r="F654" s="113"/>
      <c r="H654" s="113"/>
      <c r="M654" s="114"/>
    </row>
    <row r="655" ht="15" customHeight="1" spans="1:13">
      <c r="A655" s="112" t="s">
        <v>186</v>
      </c>
      <c r="B655" s="112"/>
      <c r="C655" s="111"/>
      <c r="D655" s="111"/>
      <c r="E655" s="112"/>
      <c r="F655" s="113"/>
      <c r="H655" s="113"/>
      <c r="M655" s="114"/>
    </row>
    <row r="656" ht="15" customHeight="1" spans="1:13">
      <c r="A656" s="112" t="s">
        <v>636</v>
      </c>
      <c r="B656" s="112">
        <f t="shared" si="7"/>
        <v>96</v>
      </c>
      <c r="C656" s="111">
        <v>96</v>
      </c>
      <c r="D656" s="111"/>
      <c r="E656" s="112"/>
      <c r="F656" s="113"/>
      <c r="H656" s="113"/>
      <c r="M656" s="114"/>
    </row>
    <row r="657" ht="15" customHeight="1" spans="1:13">
      <c r="A657" s="112" t="s">
        <v>637</v>
      </c>
      <c r="B657" s="112"/>
      <c r="C657" s="111"/>
      <c r="D657" s="111"/>
      <c r="E657" s="112"/>
      <c r="F657" s="113"/>
      <c r="H657" s="113"/>
      <c r="M657" s="114"/>
    </row>
    <row r="658" ht="15" customHeight="1" spans="1:13">
      <c r="A658" s="112" t="s">
        <v>224</v>
      </c>
      <c r="B658" s="112"/>
      <c r="C658" s="111"/>
      <c r="D658" s="111"/>
      <c r="E658" s="112"/>
      <c r="F658" s="113"/>
      <c r="H658" s="113"/>
      <c r="M658" s="114"/>
    </row>
    <row r="659" ht="15" customHeight="1" spans="1:13">
      <c r="A659" s="112" t="s">
        <v>193</v>
      </c>
      <c r="B659" s="112">
        <f t="shared" si="7"/>
        <v>63</v>
      </c>
      <c r="C659" s="111">
        <v>63</v>
      </c>
      <c r="D659" s="111"/>
      <c r="E659" s="112"/>
      <c r="F659" s="113"/>
      <c r="H659" s="113"/>
      <c r="M659" s="114"/>
    </row>
    <row r="660" ht="15" customHeight="1" spans="1:13">
      <c r="A660" s="112" t="s">
        <v>638</v>
      </c>
      <c r="B660" s="112">
        <f t="shared" si="7"/>
        <v>9</v>
      </c>
      <c r="C660" s="111">
        <v>9</v>
      </c>
      <c r="D660" s="111"/>
      <c r="E660" s="112"/>
      <c r="F660" s="113"/>
      <c r="H660" s="113"/>
      <c r="M660" s="114"/>
    </row>
    <row r="661" ht="15" customHeight="1" spans="1:13">
      <c r="A661" s="112" t="s">
        <v>639</v>
      </c>
      <c r="B661" s="112">
        <f t="shared" si="7"/>
        <v>178</v>
      </c>
      <c r="C661" s="111">
        <f>SUM(C662:C663)</f>
        <v>178</v>
      </c>
      <c r="D661" s="111"/>
      <c r="E661" s="112"/>
      <c r="F661" s="113"/>
      <c r="H661" s="113"/>
      <c r="M661" s="114"/>
    </row>
    <row r="662" ht="15" customHeight="1" spans="1:13">
      <c r="A662" s="112" t="s">
        <v>640</v>
      </c>
      <c r="B662" s="112">
        <f t="shared" si="7"/>
        <v>128</v>
      </c>
      <c r="C662" s="111">
        <v>128</v>
      </c>
      <c r="D662" s="111"/>
      <c r="E662" s="112"/>
      <c r="F662" s="113"/>
      <c r="H662" s="113"/>
      <c r="M662" s="114"/>
    </row>
    <row r="663" ht="15" customHeight="1" spans="1:13">
      <c r="A663" s="112" t="s">
        <v>641</v>
      </c>
      <c r="B663" s="112">
        <f t="shared" si="7"/>
        <v>50</v>
      </c>
      <c r="C663" s="111">
        <v>50</v>
      </c>
      <c r="D663" s="111"/>
      <c r="E663" s="112"/>
      <c r="F663" s="113"/>
      <c r="H663" s="113"/>
      <c r="M663" s="114"/>
    </row>
    <row r="664" ht="15" customHeight="1" spans="1:13">
      <c r="A664" s="112" t="s">
        <v>642</v>
      </c>
      <c r="B664" s="112">
        <f t="shared" si="7"/>
        <v>107</v>
      </c>
      <c r="C664" s="111">
        <f>C665</f>
        <v>107</v>
      </c>
      <c r="D664" s="111"/>
      <c r="E664" s="112"/>
      <c r="F664" s="113"/>
      <c r="H664" s="113"/>
      <c r="M664" s="114"/>
    </row>
    <row r="665" ht="15" customHeight="1" spans="1:13">
      <c r="A665" s="112" t="s">
        <v>643</v>
      </c>
      <c r="B665" s="112">
        <f t="shared" si="7"/>
        <v>107</v>
      </c>
      <c r="C665" s="111">
        <v>107</v>
      </c>
      <c r="D665" s="111"/>
      <c r="E665" s="112"/>
      <c r="F665" s="113"/>
      <c r="H665" s="113"/>
      <c r="M665" s="114"/>
    </row>
    <row r="666" ht="15" customHeight="1" spans="1:13">
      <c r="A666" s="112" t="s">
        <v>124</v>
      </c>
      <c r="B666" s="112">
        <f t="shared" si="7"/>
        <v>10651</v>
      </c>
      <c r="C666" s="111">
        <f>C667+C672+C687+C691+C703+C707+C712+C716+C720+C723+C732+C734+C742+C747</f>
        <v>10365</v>
      </c>
      <c r="D666" s="111">
        <f>D667+D672+D687+D691+D703+D707+D712+D716+D720+D723+D734+D747+D742</f>
        <v>286</v>
      </c>
      <c r="E666" s="112"/>
      <c r="F666" s="113"/>
      <c r="H666" s="113"/>
      <c r="M666" s="114"/>
    </row>
    <row r="667" ht="15" customHeight="1" spans="1:13">
      <c r="A667" s="112" t="s">
        <v>644</v>
      </c>
      <c r="B667" s="112">
        <f t="shared" si="7"/>
        <v>239</v>
      </c>
      <c r="C667" s="111">
        <f>SUM(C668:C671)</f>
        <v>239</v>
      </c>
      <c r="D667" s="111"/>
      <c r="E667" s="112"/>
      <c r="F667" s="113"/>
      <c r="H667" s="113"/>
      <c r="M667" s="114"/>
    </row>
    <row r="668" ht="15" customHeight="1" spans="1:13">
      <c r="A668" s="112" t="s">
        <v>184</v>
      </c>
      <c r="B668" s="112">
        <f t="shared" si="7"/>
        <v>111</v>
      </c>
      <c r="C668" s="111">
        <v>111</v>
      </c>
      <c r="D668" s="111"/>
      <c r="E668" s="112"/>
      <c r="F668" s="113"/>
      <c r="H668" s="113"/>
      <c r="M668" s="114"/>
    </row>
    <row r="669" ht="15" customHeight="1" spans="1:13">
      <c r="A669" s="112" t="s">
        <v>185</v>
      </c>
      <c r="B669" s="112">
        <f t="shared" si="7"/>
        <v>12</v>
      </c>
      <c r="C669" s="111">
        <v>12</v>
      </c>
      <c r="D669" s="111"/>
      <c r="E669" s="112"/>
      <c r="F669" s="113"/>
      <c r="H669" s="113"/>
      <c r="M669" s="114"/>
    </row>
    <row r="670" ht="15" customHeight="1" spans="1:13">
      <c r="A670" s="112" t="s">
        <v>186</v>
      </c>
      <c r="B670" s="112"/>
      <c r="C670" s="111"/>
      <c r="D670" s="111"/>
      <c r="E670" s="112"/>
      <c r="F670" s="113"/>
      <c r="H670" s="113"/>
      <c r="M670" s="114"/>
    </row>
    <row r="671" ht="15" customHeight="1" spans="1:13">
      <c r="A671" s="112" t="s">
        <v>645</v>
      </c>
      <c r="B671" s="112">
        <f t="shared" si="7"/>
        <v>116</v>
      </c>
      <c r="C671" s="111">
        <v>116</v>
      </c>
      <c r="D671" s="111"/>
      <c r="E671" s="112"/>
      <c r="F671" s="113"/>
      <c r="H671" s="113"/>
      <c r="M671" s="114"/>
    </row>
    <row r="672" ht="15" customHeight="1" spans="1:13">
      <c r="A672" s="112" t="s">
        <v>646</v>
      </c>
      <c r="B672" s="112">
        <f t="shared" si="7"/>
        <v>3366</v>
      </c>
      <c r="C672" s="111">
        <f>SUM(C673:C686)</f>
        <v>3292</v>
      </c>
      <c r="D672" s="111">
        <f>SUM(D673:D686)</f>
        <v>74</v>
      </c>
      <c r="E672" s="112"/>
      <c r="F672" s="113"/>
      <c r="H672" s="113"/>
      <c r="M672" s="114"/>
    </row>
    <row r="673" ht="15" customHeight="1" spans="1:13">
      <c r="A673" s="112" t="s">
        <v>647</v>
      </c>
      <c r="B673" s="112">
        <f t="shared" si="7"/>
        <v>2323</v>
      </c>
      <c r="C673" s="111">
        <v>2311</v>
      </c>
      <c r="D673" s="111">
        <v>12</v>
      </c>
      <c r="E673" s="112"/>
      <c r="F673" s="113"/>
      <c r="H673" s="113"/>
      <c r="M673" s="114"/>
    </row>
    <row r="674" ht="15" customHeight="1" spans="1:13">
      <c r="A674" s="112" t="s">
        <v>648</v>
      </c>
      <c r="B674" s="112">
        <f t="shared" si="7"/>
        <v>738</v>
      </c>
      <c r="C674" s="111">
        <v>738</v>
      </c>
      <c r="D674" s="111"/>
      <c r="E674" s="112"/>
      <c r="F674" s="113"/>
      <c r="H674" s="113"/>
      <c r="M674" s="114"/>
    </row>
    <row r="675" ht="15" customHeight="1" spans="1:13">
      <c r="A675" s="112" t="s">
        <v>649</v>
      </c>
      <c r="B675" s="112"/>
      <c r="C675" s="111"/>
      <c r="D675" s="111"/>
      <c r="E675" s="112"/>
      <c r="F675" s="113"/>
      <c r="H675" s="113"/>
      <c r="M675" s="114"/>
    </row>
    <row r="676" ht="15" customHeight="1" spans="1:13">
      <c r="A676" s="112" t="s">
        <v>650</v>
      </c>
      <c r="B676" s="112"/>
      <c r="C676" s="111"/>
      <c r="D676" s="111"/>
      <c r="E676" s="112"/>
      <c r="F676" s="113"/>
      <c r="H676" s="113"/>
      <c r="M676" s="114"/>
    </row>
    <row r="677" ht="15" customHeight="1" spans="1:13">
      <c r="A677" s="112" t="s">
        <v>651</v>
      </c>
      <c r="B677" s="112"/>
      <c r="C677" s="111"/>
      <c r="D677" s="111"/>
      <c r="E677" s="112"/>
      <c r="F677" s="113"/>
      <c r="H677" s="113"/>
      <c r="M677" s="114"/>
    </row>
    <row r="678" ht="15" customHeight="1" spans="1:13">
      <c r="A678" s="112" t="s">
        <v>652</v>
      </c>
      <c r="B678" s="112"/>
      <c r="C678" s="111"/>
      <c r="D678" s="111"/>
      <c r="E678" s="112"/>
      <c r="F678" s="113"/>
      <c r="H678" s="113"/>
      <c r="M678" s="114"/>
    </row>
    <row r="679" ht="15" customHeight="1" spans="1:13">
      <c r="A679" s="112" t="s">
        <v>653</v>
      </c>
      <c r="B679" s="112"/>
      <c r="C679" s="111"/>
      <c r="D679" s="111"/>
      <c r="E679" s="112"/>
      <c r="F679" s="113"/>
      <c r="H679" s="113"/>
      <c r="M679" s="114"/>
    </row>
    <row r="680" ht="15" customHeight="1" spans="1:13">
      <c r="A680" s="112" t="s">
        <v>654</v>
      </c>
      <c r="B680" s="112"/>
      <c r="C680" s="111"/>
      <c r="D680" s="111"/>
      <c r="E680" s="112"/>
      <c r="F680" s="113"/>
      <c r="H680" s="113"/>
      <c r="M680" s="114"/>
    </row>
    <row r="681" ht="15" customHeight="1" spans="1:13">
      <c r="A681" s="112" t="s">
        <v>655</v>
      </c>
      <c r="B681" s="112"/>
      <c r="C681" s="111"/>
      <c r="D681" s="111"/>
      <c r="E681" s="112"/>
      <c r="F681" s="113"/>
      <c r="H681" s="113"/>
      <c r="M681" s="114"/>
    </row>
    <row r="682" ht="15" customHeight="1" spans="1:13">
      <c r="A682" s="112" t="s">
        <v>656</v>
      </c>
      <c r="B682" s="112"/>
      <c r="C682" s="111"/>
      <c r="D682" s="111"/>
      <c r="E682" s="112"/>
      <c r="F682" s="113"/>
      <c r="H682" s="113"/>
      <c r="M682" s="114"/>
    </row>
    <row r="683" ht="15" customHeight="1" spans="1:13">
      <c r="A683" s="112" t="s">
        <v>657</v>
      </c>
      <c r="B683" s="112"/>
      <c r="C683" s="111"/>
      <c r="D683" s="111"/>
      <c r="E683" s="112"/>
      <c r="F683" s="113"/>
      <c r="H683" s="113"/>
      <c r="M683" s="114"/>
    </row>
    <row r="684" ht="15" customHeight="1" spans="1:13">
      <c r="A684" s="112" t="s">
        <v>658</v>
      </c>
      <c r="B684" s="112"/>
      <c r="C684" s="111"/>
      <c r="D684" s="111"/>
      <c r="E684" s="112"/>
      <c r="F684" s="113"/>
      <c r="H684" s="113"/>
      <c r="M684" s="114"/>
    </row>
    <row r="685" ht="15" customHeight="1" spans="1:13">
      <c r="A685" s="112" t="s">
        <v>659</v>
      </c>
      <c r="B685" s="112"/>
      <c r="C685" s="111"/>
      <c r="D685" s="111"/>
      <c r="E685" s="112"/>
      <c r="F685" s="113"/>
      <c r="H685" s="113"/>
      <c r="M685" s="114"/>
    </row>
    <row r="686" ht="15" customHeight="1" spans="1:13">
      <c r="A686" s="112" t="s">
        <v>660</v>
      </c>
      <c r="B686" s="112">
        <f t="shared" si="7"/>
        <v>305</v>
      </c>
      <c r="C686" s="111">
        <v>243</v>
      </c>
      <c r="D686" s="111">
        <v>62</v>
      </c>
      <c r="E686" s="112"/>
      <c r="F686" s="113"/>
      <c r="H686" s="113"/>
      <c r="M686" s="114"/>
    </row>
    <row r="687" ht="15" customHeight="1" spans="1:13">
      <c r="A687" s="112" t="s">
        <v>661</v>
      </c>
      <c r="B687" s="112">
        <f t="shared" si="7"/>
        <v>1529</v>
      </c>
      <c r="C687" s="111">
        <f>SUM(C688:C690)</f>
        <v>1504</v>
      </c>
      <c r="D687" s="111">
        <f>SUM(D688:D690)</f>
        <v>25</v>
      </c>
      <c r="E687" s="112"/>
      <c r="F687" s="113"/>
      <c r="H687" s="113"/>
      <c r="M687" s="114"/>
    </row>
    <row r="688" ht="15" customHeight="1" spans="1:13">
      <c r="A688" s="112" t="s">
        <v>662</v>
      </c>
      <c r="B688" s="112"/>
      <c r="C688" s="111"/>
      <c r="D688" s="111"/>
      <c r="E688" s="112"/>
      <c r="F688" s="113"/>
      <c r="H688" s="113"/>
      <c r="M688" s="114"/>
    </row>
    <row r="689" ht="15" customHeight="1" spans="1:13">
      <c r="A689" s="112" t="s">
        <v>663</v>
      </c>
      <c r="B689" s="112">
        <f t="shared" si="7"/>
        <v>1339</v>
      </c>
      <c r="C689" s="111">
        <v>1339</v>
      </c>
      <c r="D689" s="111"/>
      <c r="E689" s="112"/>
      <c r="F689" s="113"/>
      <c r="H689" s="113"/>
      <c r="M689" s="114"/>
    </row>
    <row r="690" ht="15" customHeight="1" spans="1:13">
      <c r="A690" s="112" t="s">
        <v>664</v>
      </c>
      <c r="B690" s="112">
        <f t="shared" si="7"/>
        <v>190</v>
      </c>
      <c r="C690" s="111">
        <v>165</v>
      </c>
      <c r="D690" s="111">
        <v>25</v>
      </c>
      <c r="E690" s="112"/>
      <c r="F690" s="113"/>
      <c r="H690" s="113"/>
      <c r="M690" s="114"/>
    </row>
    <row r="691" ht="15" customHeight="1" spans="1:13">
      <c r="A691" s="112" t="s">
        <v>665</v>
      </c>
      <c r="B691" s="112">
        <f t="shared" si="7"/>
        <v>1899</v>
      </c>
      <c r="C691" s="111">
        <f>SUM(C692:C702)</f>
        <v>1720</v>
      </c>
      <c r="D691" s="111">
        <f>SUM(D692:D702)</f>
        <v>179</v>
      </c>
      <c r="E691" s="112"/>
      <c r="F691" s="113"/>
      <c r="H691" s="113"/>
      <c r="M691" s="114"/>
    </row>
    <row r="692" ht="15" customHeight="1" spans="1:13">
      <c r="A692" s="112" t="s">
        <v>666</v>
      </c>
      <c r="B692" s="112">
        <f t="shared" si="7"/>
        <v>401</v>
      </c>
      <c r="C692" s="111">
        <v>401</v>
      </c>
      <c r="D692" s="111"/>
      <c r="E692" s="112"/>
      <c r="F692" s="113"/>
      <c r="H692" s="113"/>
      <c r="M692" s="114"/>
    </row>
    <row r="693" ht="15" customHeight="1" spans="1:13">
      <c r="A693" s="112" t="s">
        <v>667</v>
      </c>
      <c r="B693" s="112">
        <f t="shared" si="7"/>
        <v>8</v>
      </c>
      <c r="C693" s="111">
        <v>8</v>
      </c>
      <c r="D693" s="111"/>
      <c r="E693" s="112"/>
      <c r="F693" s="113"/>
      <c r="H693" s="113"/>
      <c r="M693" s="114"/>
    </row>
    <row r="694" ht="15" customHeight="1" spans="1:13">
      <c r="A694" s="112" t="s">
        <v>668</v>
      </c>
      <c r="B694" s="112">
        <f t="shared" si="7"/>
        <v>356</v>
      </c>
      <c r="C694" s="111">
        <v>356</v>
      </c>
      <c r="D694" s="111"/>
      <c r="E694" s="112"/>
      <c r="F694" s="113"/>
      <c r="H694" s="113"/>
      <c r="M694" s="114"/>
    </row>
    <row r="695" ht="15" customHeight="1" spans="1:13">
      <c r="A695" s="112" t="s">
        <v>669</v>
      </c>
      <c r="B695" s="112"/>
      <c r="C695" s="111"/>
      <c r="D695" s="111"/>
      <c r="E695" s="112"/>
      <c r="F695" s="113"/>
      <c r="H695" s="113"/>
      <c r="M695" s="114"/>
    </row>
    <row r="696" ht="15" customHeight="1" spans="1:13">
      <c r="A696" s="112" t="s">
        <v>670</v>
      </c>
      <c r="B696" s="112"/>
      <c r="C696" s="111"/>
      <c r="D696" s="111"/>
      <c r="E696" s="112"/>
      <c r="F696" s="113"/>
      <c r="H696" s="113"/>
      <c r="M696" s="114"/>
    </row>
    <row r="697" ht="15" customHeight="1" spans="1:13">
      <c r="A697" s="112" t="s">
        <v>671</v>
      </c>
      <c r="B697" s="112"/>
      <c r="C697" s="111"/>
      <c r="D697" s="111"/>
      <c r="E697" s="112"/>
      <c r="F697" s="113"/>
      <c r="H697" s="113"/>
      <c r="M697" s="114"/>
    </row>
    <row r="698" ht="15" customHeight="1" spans="1:13">
      <c r="A698" s="112" t="s">
        <v>672</v>
      </c>
      <c r="B698" s="112"/>
      <c r="C698" s="111"/>
      <c r="D698" s="111"/>
      <c r="E698" s="112"/>
      <c r="F698" s="113"/>
      <c r="H698" s="113"/>
      <c r="M698" s="114"/>
    </row>
    <row r="699" ht="15" customHeight="1" spans="1:13">
      <c r="A699" s="112" t="s">
        <v>673</v>
      </c>
      <c r="B699" s="112">
        <f t="shared" si="7"/>
        <v>1002</v>
      </c>
      <c r="C699" s="111">
        <v>839</v>
      </c>
      <c r="D699" s="111">
        <v>163</v>
      </c>
      <c r="E699" s="112"/>
      <c r="F699" s="113"/>
      <c r="H699" s="113"/>
      <c r="M699" s="114"/>
    </row>
    <row r="700" ht="15" customHeight="1" spans="1:13">
      <c r="A700" s="112" t="s">
        <v>674</v>
      </c>
      <c r="B700" s="112">
        <f t="shared" si="7"/>
        <v>73</v>
      </c>
      <c r="C700" s="111">
        <v>57</v>
      </c>
      <c r="D700" s="111">
        <v>16</v>
      </c>
      <c r="E700" s="112"/>
      <c r="F700" s="113"/>
      <c r="H700" s="113"/>
      <c r="M700" s="114"/>
    </row>
    <row r="701" ht="15" customHeight="1" spans="1:13">
      <c r="A701" s="112" t="s">
        <v>675</v>
      </c>
      <c r="B701" s="112"/>
      <c r="C701" s="111"/>
      <c r="D701" s="111"/>
      <c r="E701" s="112"/>
      <c r="F701" s="113"/>
      <c r="H701" s="113"/>
      <c r="M701" s="114"/>
    </row>
    <row r="702" ht="15" customHeight="1" spans="1:13">
      <c r="A702" s="112" t="s">
        <v>676</v>
      </c>
      <c r="B702" s="112">
        <f t="shared" si="7"/>
        <v>59</v>
      </c>
      <c r="C702" s="111">
        <v>59</v>
      </c>
      <c r="D702" s="111"/>
      <c r="E702" s="112"/>
      <c r="F702" s="113"/>
      <c r="H702" s="113"/>
      <c r="M702" s="114"/>
    </row>
    <row r="703" ht="15" customHeight="1" spans="1:13">
      <c r="A703" s="112" t="s">
        <v>677</v>
      </c>
      <c r="B703" s="112">
        <f t="shared" si="7"/>
        <v>218</v>
      </c>
      <c r="C703" s="111">
        <f>SUM(C704:C706)</f>
        <v>218</v>
      </c>
      <c r="D703" s="111"/>
      <c r="E703" s="112"/>
      <c r="F703" s="113"/>
      <c r="H703" s="113"/>
      <c r="M703" s="114"/>
    </row>
    <row r="704" ht="15" customHeight="1" spans="1:13">
      <c r="A704" s="112" t="s">
        <v>678</v>
      </c>
      <c r="B704" s="112"/>
      <c r="C704" s="111"/>
      <c r="D704" s="111"/>
      <c r="E704" s="112"/>
      <c r="F704" s="113"/>
      <c r="H704" s="113"/>
      <c r="M704" s="114"/>
    </row>
    <row r="705" ht="15" customHeight="1" spans="1:13">
      <c r="A705" s="112" t="s">
        <v>679</v>
      </c>
      <c r="B705" s="112">
        <f t="shared" si="7"/>
        <v>209</v>
      </c>
      <c r="C705" s="111">
        <v>209</v>
      </c>
      <c r="D705" s="111"/>
      <c r="E705" s="112"/>
      <c r="F705" s="113"/>
      <c r="H705" s="113"/>
      <c r="M705" s="114"/>
    </row>
    <row r="706" ht="15" customHeight="1" spans="1:13">
      <c r="A706" s="112" t="s">
        <v>680</v>
      </c>
      <c r="B706" s="112">
        <f t="shared" si="7"/>
        <v>9</v>
      </c>
      <c r="C706" s="111">
        <v>9</v>
      </c>
      <c r="D706" s="111"/>
      <c r="E706" s="112"/>
      <c r="F706" s="113"/>
      <c r="H706" s="113"/>
      <c r="M706" s="114"/>
    </row>
    <row r="707" ht="15" customHeight="1" spans="1:13">
      <c r="A707" s="112" t="s">
        <v>681</v>
      </c>
      <c r="B707" s="112">
        <f t="shared" si="7"/>
        <v>1840</v>
      </c>
      <c r="C707" s="111">
        <f>SUM(C708:C711)</f>
        <v>1840</v>
      </c>
      <c r="D707" s="111"/>
      <c r="E707" s="112"/>
      <c r="F707" s="113"/>
      <c r="H707" s="113"/>
      <c r="M707" s="114"/>
    </row>
    <row r="708" ht="15" customHeight="1" spans="1:13">
      <c r="A708" s="112" t="s">
        <v>682</v>
      </c>
      <c r="B708" s="112">
        <f t="shared" si="7"/>
        <v>359</v>
      </c>
      <c r="C708" s="111">
        <v>359</v>
      </c>
      <c r="D708" s="111"/>
      <c r="E708" s="112"/>
      <c r="F708" s="113"/>
      <c r="H708" s="113"/>
      <c r="M708" s="114"/>
    </row>
    <row r="709" ht="15" customHeight="1" spans="1:13">
      <c r="A709" s="112" t="s">
        <v>683</v>
      </c>
      <c r="B709" s="112">
        <f t="shared" si="7"/>
        <v>1481</v>
      </c>
      <c r="C709" s="111">
        <v>1481</v>
      </c>
      <c r="D709" s="111"/>
      <c r="E709" s="112"/>
      <c r="F709" s="113"/>
      <c r="H709" s="113"/>
      <c r="M709" s="114"/>
    </row>
    <row r="710" ht="15" customHeight="1" spans="1:13">
      <c r="A710" s="112" t="s">
        <v>684</v>
      </c>
      <c r="B710" s="112"/>
      <c r="C710" s="111"/>
      <c r="D710" s="111"/>
      <c r="E710" s="112"/>
      <c r="F710" s="113"/>
      <c r="H710" s="113"/>
      <c r="M710" s="114"/>
    </row>
    <row r="711" ht="15" customHeight="1" spans="1:13">
      <c r="A711" s="112" t="s">
        <v>685</v>
      </c>
      <c r="B711" s="112"/>
      <c r="C711" s="111"/>
      <c r="D711" s="111"/>
      <c r="E711" s="112"/>
      <c r="F711" s="113"/>
      <c r="H711" s="113"/>
      <c r="M711" s="114"/>
    </row>
    <row r="712" ht="15" customHeight="1" spans="1:13">
      <c r="A712" s="112" t="s">
        <v>686</v>
      </c>
      <c r="B712" s="112">
        <f t="shared" ref="B712:B731" si="8">C712+D712</f>
        <v>462</v>
      </c>
      <c r="C712" s="111">
        <f>SUM(C713:C715)</f>
        <v>462</v>
      </c>
      <c r="D712" s="111"/>
      <c r="E712" s="112"/>
      <c r="F712" s="113"/>
      <c r="H712" s="113"/>
      <c r="M712" s="114"/>
    </row>
    <row r="713" ht="15" customHeight="1" spans="1:13">
      <c r="A713" s="112" t="s">
        <v>687</v>
      </c>
      <c r="B713" s="112"/>
      <c r="C713" s="111"/>
      <c r="D713" s="111"/>
      <c r="E713" s="112"/>
      <c r="F713" s="113"/>
      <c r="H713" s="113"/>
      <c r="M713" s="114"/>
    </row>
    <row r="714" ht="15" customHeight="1" spans="1:13">
      <c r="A714" s="112" t="s">
        <v>688</v>
      </c>
      <c r="B714" s="112">
        <f t="shared" si="8"/>
        <v>462</v>
      </c>
      <c r="C714" s="111">
        <v>462</v>
      </c>
      <c r="D714" s="111"/>
      <c r="E714" s="112"/>
      <c r="F714" s="113"/>
      <c r="H714" s="113"/>
      <c r="M714" s="114"/>
    </row>
    <row r="715" ht="15" customHeight="1" spans="1:13">
      <c r="A715" s="112" t="s">
        <v>689</v>
      </c>
      <c r="B715" s="112"/>
      <c r="C715" s="111"/>
      <c r="D715" s="111"/>
      <c r="E715" s="112"/>
      <c r="F715" s="113"/>
      <c r="H715" s="113"/>
      <c r="M715" s="114"/>
    </row>
    <row r="716" ht="15" customHeight="1" spans="1:13">
      <c r="A716" s="112" t="s">
        <v>690</v>
      </c>
      <c r="B716" s="112">
        <f t="shared" si="8"/>
        <v>583</v>
      </c>
      <c r="C716" s="111">
        <f>SUM(C717:C719)</f>
        <v>583</v>
      </c>
      <c r="D716" s="111"/>
      <c r="E716" s="112"/>
      <c r="F716" s="113"/>
      <c r="H716" s="113"/>
      <c r="M716" s="114"/>
    </row>
    <row r="717" ht="15" customHeight="1" spans="1:13">
      <c r="A717" s="112" t="s">
        <v>691</v>
      </c>
      <c r="B717" s="112">
        <f t="shared" si="8"/>
        <v>583</v>
      </c>
      <c r="C717" s="111">
        <v>583</v>
      </c>
      <c r="D717" s="111"/>
      <c r="E717" s="112"/>
      <c r="F717" s="113"/>
      <c r="H717" s="113"/>
      <c r="M717" s="114"/>
    </row>
    <row r="718" ht="15" customHeight="1" spans="1:13">
      <c r="A718" s="112" t="s">
        <v>692</v>
      </c>
      <c r="B718" s="112"/>
      <c r="C718" s="111"/>
      <c r="D718" s="111"/>
      <c r="E718" s="112"/>
      <c r="F718" s="113"/>
      <c r="H718" s="113"/>
      <c r="M718" s="114"/>
    </row>
    <row r="719" ht="15" customHeight="1" spans="1:13">
      <c r="A719" s="112" t="s">
        <v>693</v>
      </c>
      <c r="B719" s="112"/>
      <c r="C719" s="111"/>
      <c r="D719" s="111"/>
      <c r="E719" s="112"/>
      <c r="F719" s="113"/>
      <c r="H719" s="113"/>
      <c r="M719" s="114"/>
    </row>
    <row r="720" ht="15" customHeight="1" spans="1:13">
      <c r="A720" s="112" t="s">
        <v>694</v>
      </c>
      <c r="B720" s="112">
        <f t="shared" si="8"/>
        <v>79</v>
      </c>
      <c r="C720" s="111">
        <f>C721+C722</f>
        <v>71</v>
      </c>
      <c r="D720" s="111">
        <f>SUM(D721:D722)</f>
        <v>8</v>
      </c>
      <c r="E720" s="112"/>
      <c r="F720" s="113"/>
      <c r="H720" s="113"/>
      <c r="M720" s="114"/>
    </row>
    <row r="721" ht="15" customHeight="1" spans="1:13">
      <c r="A721" s="112" t="s">
        <v>695</v>
      </c>
      <c r="B721" s="112">
        <f t="shared" si="8"/>
        <v>79</v>
      </c>
      <c r="C721" s="111">
        <v>71</v>
      </c>
      <c r="D721" s="111">
        <v>8</v>
      </c>
      <c r="E721" s="112"/>
      <c r="F721" s="113"/>
      <c r="H721" s="113"/>
      <c r="M721" s="114"/>
    </row>
    <row r="722" ht="15" customHeight="1" spans="1:13">
      <c r="A722" s="112" t="s">
        <v>696</v>
      </c>
      <c r="B722" s="112"/>
      <c r="C722" s="111"/>
      <c r="D722" s="111"/>
      <c r="E722" s="112"/>
      <c r="F722" s="113"/>
      <c r="H722" s="113"/>
      <c r="M722" s="114"/>
    </row>
    <row r="723" ht="15" customHeight="1" spans="1:13">
      <c r="A723" s="112" t="s">
        <v>697</v>
      </c>
      <c r="B723" s="112">
        <f t="shared" si="8"/>
        <v>319</v>
      </c>
      <c r="C723" s="111">
        <f>SUM(C724:C731)</f>
        <v>319</v>
      </c>
      <c r="D723" s="111"/>
      <c r="E723" s="112"/>
      <c r="F723" s="113"/>
      <c r="H723" s="113"/>
      <c r="M723" s="114"/>
    </row>
    <row r="724" ht="15" customHeight="1" spans="1:13">
      <c r="A724" s="112" t="s">
        <v>184</v>
      </c>
      <c r="B724" s="112">
        <f t="shared" si="8"/>
        <v>65</v>
      </c>
      <c r="C724" s="111">
        <v>65</v>
      </c>
      <c r="D724" s="111"/>
      <c r="E724" s="112"/>
      <c r="F724" s="113"/>
      <c r="H724" s="113"/>
      <c r="M724" s="114"/>
    </row>
    <row r="725" ht="15" customHeight="1" spans="1:13">
      <c r="A725" s="112" t="s">
        <v>185</v>
      </c>
      <c r="B725" s="112">
        <f t="shared" si="8"/>
        <v>5</v>
      </c>
      <c r="C725" s="111">
        <v>5</v>
      </c>
      <c r="D725" s="111"/>
      <c r="E725" s="112"/>
      <c r="F725" s="113"/>
      <c r="H725" s="113"/>
      <c r="M725" s="114"/>
    </row>
    <row r="726" ht="15" customHeight="1" spans="1:13">
      <c r="A726" s="112" t="s">
        <v>186</v>
      </c>
      <c r="B726" s="112"/>
      <c r="C726" s="111"/>
      <c r="D726" s="111"/>
      <c r="E726" s="112"/>
      <c r="F726" s="113"/>
      <c r="H726" s="113"/>
      <c r="M726" s="114"/>
    </row>
    <row r="727" ht="15" customHeight="1" spans="1:13">
      <c r="A727" s="112" t="s">
        <v>224</v>
      </c>
      <c r="B727" s="112">
        <f t="shared" si="8"/>
        <v>24</v>
      </c>
      <c r="C727" s="111">
        <v>24</v>
      </c>
      <c r="D727" s="111"/>
      <c r="E727" s="112"/>
      <c r="F727" s="113"/>
      <c r="H727" s="113"/>
      <c r="M727" s="114"/>
    </row>
    <row r="728" ht="15" customHeight="1" spans="1:13">
      <c r="A728" s="112" t="s">
        <v>698</v>
      </c>
      <c r="B728" s="112"/>
      <c r="C728" s="111"/>
      <c r="D728" s="111"/>
      <c r="E728" s="112"/>
      <c r="F728" s="113"/>
      <c r="H728" s="113"/>
      <c r="M728" s="114"/>
    </row>
    <row r="729" ht="15" customHeight="1" spans="1:13">
      <c r="A729" s="112" t="s">
        <v>699</v>
      </c>
      <c r="B729" s="112">
        <f t="shared" si="8"/>
        <v>24</v>
      </c>
      <c r="C729" s="111">
        <v>24</v>
      </c>
      <c r="D729" s="111"/>
      <c r="E729" s="112"/>
      <c r="F729" s="113"/>
      <c r="H729" s="113"/>
      <c r="M729" s="114"/>
    </row>
    <row r="730" ht="15" customHeight="1" spans="1:13">
      <c r="A730" s="112" t="s">
        <v>193</v>
      </c>
      <c r="B730" s="112">
        <f t="shared" si="8"/>
        <v>158</v>
      </c>
      <c r="C730" s="111">
        <v>158</v>
      </c>
      <c r="D730" s="111"/>
      <c r="E730" s="112"/>
      <c r="F730" s="113"/>
      <c r="H730" s="113"/>
      <c r="M730" s="114"/>
    </row>
    <row r="731" ht="15" customHeight="1" spans="1:13">
      <c r="A731" s="112" t="s">
        <v>700</v>
      </c>
      <c r="B731" s="112">
        <f t="shared" si="8"/>
        <v>43</v>
      </c>
      <c r="C731" s="111">
        <v>43</v>
      </c>
      <c r="D731" s="111"/>
      <c r="E731" s="112"/>
      <c r="F731" s="113"/>
      <c r="H731" s="113"/>
      <c r="M731" s="114"/>
    </row>
    <row r="732" ht="15" customHeight="1" spans="1:13">
      <c r="A732" s="112" t="s">
        <v>701</v>
      </c>
      <c r="B732" s="112"/>
      <c r="C732" s="111">
        <f>C733</f>
        <v>117</v>
      </c>
      <c r="D732" s="111"/>
      <c r="E732" s="112"/>
      <c r="F732" s="113"/>
      <c r="H732" s="113"/>
      <c r="M732" s="114"/>
    </row>
    <row r="733" ht="15" customHeight="1" spans="1:13">
      <c r="A733" s="112" t="s">
        <v>702</v>
      </c>
      <c r="B733" s="112"/>
      <c r="C733" s="111">
        <v>117</v>
      </c>
      <c r="D733" s="111"/>
      <c r="E733" s="112"/>
      <c r="F733" s="113"/>
      <c r="H733" s="113"/>
      <c r="M733" s="114"/>
    </row>
    <row r="734" ht="15" customHeight="1" spans="1:13">
      <c r="A734" s="112" t="s">
        <v>703</v>
      </c>
      <c r="B734" s="112"/>
      <c r="C734" s="111"/>
      <c r="D734" s="111"/>
      <c r="E734" s="112"/>
      <c r="F734" s="113"/>
      <c r="H734" s="113"/>
      <c r="M734" s="114"/>
    </row>
    <row r="735" ht="15" customHeight="1" spans="1:13">
      <c r="A735" s="112" t="s">
        <v>704</v>
      </c>
      <c r="B735" s="112"/>
      <c r="C735" s="111"/>
      <c r="D735" s="111"/>
      <c r="E735" s="112"/>
      <c r="F735" s="113"/>
      <c r="H735" s="113"/>
      <c r="M735" s="114"/>
    </row>
    <row r="736" ht="15" customHeight="1" spans="1:13">
      <c r="A736" s="112" t="s">
        <v>705</v>
      </c>
      <c r="B736" s="112"/>
      <c r="C736" s="111"/>
      <c r="D736" s="111"/>
      <c r="E736" s="112"/>
      <c r="F736" s="113"/>
      <c r="H736" s="113"/>
      <c r="M736" s="114"/>
    </row>
    <row r="737" ht="15" customHeight="1" spans="1:13">
      <c r="A737" s="112" t="s">
        <v>184</v>
      </c>
      <c r="B737" s="112"/>
      <c r="C737" s="111"/>
      <c r="D737" s="111"/>
      <c r="E737" s="112"/>
      <c r="F737" s="113"/>
      <c r="H737" s="113"/>
      <c r="M737" s="114"/>
    </row>
    <row r="738" ht="15" customHeight="1" spans="1:13">
      <c r="A738" s="112" t="s">
        <v>185</v>
      </c>
      <c r="B738" s="112"/>
      <c r="C738" s="111"/>
      <c r="D738" s="111"/>
      <c r="E738" s="112"/>
      <c r="F738" s="113"/>
      <c r="H738" s="113"/>
      <c r="M738" s="114"/>
    </row>
    <row r="739" ht="15" customHeight="1" spans="1:13">
      <c r="A739" s="112" t="s">
        <v>186</v>
      </c>
      <c r="B739" s="112"/>
      <c r="C739" s="111"/>
      <c r="D739" s="111"/>
      <c r="E739" s="112"/>
      <c r="F739" s="113"/>
      <c r="H739" s="113"/>
      <c r="M739" s="114"/>
    </row>
    <row r="740" ht="15" customHeight="1" spans="1:13">
      <c r="A740" s="112" t="s">
        <v>706</v>
      </c>
      <c r="B740" s="112"/>
      <c r="C740" s="111"/>
      <c r="D740" s="111"/>
      <c r="E740" s="112"/>
      <c r="F740" s="113"/>
      <c r="H740" s="113"/>
      <c r="M740" s="114"/>
    </row>
    <row r="741" ht="15" customHeight="1" spans="1:13">
      <c r="A741" s="112" t="s">
        <v>707</v>
      </c>
      <c r="B741" s="112"/>
      <c r="C741" s="111"/>
      <c r="D741" s="111"/>
      <c r="E741" s="112"/>
      <c r="F741" s="113"/>
      <c r="H741" s="113"/>
      <c r="M741" s="114"/>
    </row>
    <row r="742" ht="15" customHeight="1" spans="1:13">
      <c r="A742" s="112" t="s">
        <v>708</v>
      </c>
      <c r="B742" s="112"/>
      <c r="C742" s="111"/>
      <c r="D742" s="111"/>
      <c r="E742" s="112"/>
      <c r="F742" s="113"/>
      <c r="H742" s="113"/>
      <c r="M742" s="114"/>
    </row>
    <row r="743" ht="15" customHeight="1" spans="1:13">
      <c r="A743" s="112" t="s">
        <v>184</v>
      </c>
      <c r="B743" s="112"/>
      <c r="C743" s="111"/>
      <c r="D743" s="111"/>
      <c r="E743" s="112"/>
      <c r="F743" s="113"/>
      <c r="H743" s="113"/>
      <c r="M743" s="114"/>
    </row>
    <row r="744" ht="15" customHeight="1" spans="1:13">
      <c r="A744" s="112" t="s">
        <v>185</v>
      </c>
      <c r="B744" s="112"/>
      <c r="C744" s="111"/>
      <c r="D744" s="111"/>
      <c r="E744" s="112"/>
      <c r="F744" s="113"/>
      <c r="H744" s="113"/>
      <c r="M744" s="114"/>
    </row>
    <row r="745" ht="15" customHeight="1" spans="1:13">
      <c r="A745" s="112" t="s">
        <v>186</v>
      </c>
      <c r="B745" s="112"/>
      <c r="C745" s="111"/>
      <c r="D745" s="111"/>
      <c r="E745" s="112"/>
      <c r="F745" s="113"/>
      <c r="H745" s="113"/>
      <c r="M745" s="114"/>
    </row>
    <row r="746" ht="15" customHeight="1" spans="1:13">
      <c r="A746" s="112" t="s">
        <v>709</v>
      </c>
      <c r="B746" s="112"/>
      <c r="C746" s="111"/>
      <c r="D746" s="111"/>
      <c r="E746" s="112"/>
      <c r="F746" s="113"/>
      <c r="H746" s="113"/>
      <c r="M746" s="114"/>
    </row>
    <row r="747" ht="15" customHeight="1" spans="1:13">
      <c r="A747" s="112" t="s">
        <v>710</v>
      </c>
      <c r="B747" s="112"/>
      <c r="C747" s="111"/>
      <c r="D747" s="111"/>
      <c r="E747" s="112"/>
      <c r="F747" s="113"/>
      <c r="H747" s="113"/>
      <c r="M747" s="114"/>
    </row>
    <row r="748" ht="15" customHeight="1" spans="1:13">
      <c r="A748" s="112" t="s">
        <v>711</v>
      </c>
      <c r="B748" s="112"/>
      <c r="C748" s="111"/>
      <c r="D748" s="111"/>
      <c r="E748" s="112"/>
      <c r="F748" s="113"/>
      <c r="H748" s="113"/>
      <c r="M748" s="114"/>
    </row>
    <row r="749" ht="15" customHeight="1" spans="1:13">
      <c r="A749" s="112" t="s">
        <v>125</v>
      </c>
      <c r="B749" s="112">
        <f>C749+D749</f>
        <v>4183</v>
      </c>
      <c r="C749" s="111">
        <f>C750+C760+C764+C773+C780+C795</f>
        <v>3913</v>
      </c>
      <c r="D749" s="111">
        <f>D750+D760+D764+D773+D780+D787+D790+D793+D795+D797+D803+D804+D805+D816</f>
        <v>270</v>
      </c>
      <c r="E749" s="112"/>
      <c r="F749" s="113"/>
      <c r="H749" s="113"/>
      <c r="M749" s="114"/>
    </row>
    <row r="750" ht="15" customHeight="1" spans="1:13">
      <c r="A750" s="112" t="s">
        <v>712</v>
      </c>
      <c r="B750" s="112">
        <f>C750+D750</f>
        <v>106</v>
      </c>
      <c r="C750" s="111">
        <f>SUM(C751:C759)</f>
        <v>106</v>
      </c>
      <c r="D750" s="111"/>
      <c r="E750" s="112"/>
      <c r="F750" s="113"/>
      <c r="H750" s="113"/>
      <c r="M750" s="114"/>
    </row>
    <row r="751" ht="15" customHeight="1" spans="1:13">
      <c r="A751" s="112" t="s">
        <v>184</v>
      </c>
      <c r="B751" s="112"/>
      <c r="C751" s="111"/>
      <c r="D751" s="111"/>
      <c r="E751" s="112"/>
      <c r="F751" s="113"/>
      <c r="H751" s="113"/>
      <c r="M751" s="114"/>
    </row>
    <row r="752" ht="15" customHeight="1" spans="1:13">
      <c r="A752" s="112" t="s">
        <v>185</v>
      </c>
      <c r="B752" s="112"/>
      <c r="C752" s="111"/>
      <c r="D752" s="111"/>
      <c r="E752" s="112"/>
      <c r="F752" s="113"/>
      <c r="H752" s="113"/>
      <c r="M752" s="114"/>
    </row>
    <row r="753" ht="15" customHeight="1" spans="1:13">
      <c r="A753" s="112" t="s">
        <v>186</v>
      </c>
      <c r="B753" s="112"/>
      <c r="C753" s="111"/>
      <c r="D753" s="111"/>
      <c r="E753" s="112"/>
      <c r="F753" s="113"/>
      <c r="H753" s="113"/>
      <c r="M753" s="114"/>
    </row>
    <row r="754" ht="15" customHeight="1" spans="1:13">
      <c r="A754" s="112" t="s">
        <v>713</v>
      </c>
      <c r="B754" s="112"/>
      <c r="C754" s="111"/>
      <c r="D754" s="111"/>
      <c r="E754" s="112"/>
      <c r="F754" s="113"/>
      <c r="H754" s="113"/>
      <c r="M754" s="114"/>
    </row>
    <row r="755" ht="15" customHeight="1" spans="1:13">
      <c r="A755" s="112" t="s">
        <v>714</v>
      </c>
      <c r="B755" s="112"/>
      <c r="C755" s="111"/>
      <c r="D755" s="111"/>
      <c r="E755" s="112"/>
      <c r="F755" s="113"/>
      <c r="H755" s="113"/>
      <c r="M755" s="114"/>
    </row>
    <row r="756" ht="15" customHeight="1" spans="1:13">
      <c r="A756" s="112" t="s">
        <v>715</v>
      </c>
      <c r="B756" s="112"/>
      <c r="C756" s="111"/>
      <c r="D756" s="111"/>
      <c r="E756" s="112"/>
      <c r="F756" s="113"/>
      <c r="H756" s="113"/>
      <c r="M756" s="114"/>
    </row>
    <row r="757" ht="15" customHeight="1" spans="1:13">
      <c r="A757" s="112" t="s">
        <v>716</v>
      </c>
      <c r="B757" s="112"/>
      <c r="C757" s="111"/>
      <c r="D757" s="111"/>
      <c r="E757" s="112"/>
      <c r="F757" s="113"/>
      <c r="H757" s="113"/>
      <c r="M757" s="114"/>
    </row>
    <row r="758" ht="15" customHeight="1" spans="1:13">
      <c r="A758" s="112" t="s">
        <v>717</v>
      </c>
      <c r="B758" s="112"/>
      <c r="C758" s="111"/>
      <c r="D758" s="111"/>
      <c r="E758" s="112"/>
      <c r="F758" s="113"/>
      <c r="H758" s="113"/>
      <c r="M758" s="114"/>
    </row>
    <row r="759" ht="15" customHeight="1" spans="1:13">
      <c r="A759" s="112" t="s">
        <v>718</v>
      </c>
      <c r="B759" s="112">
        <f>C759+D759</f>
        <v>106</v>
      </c>
      <c r="C759" s="111">
        <v>106</v>
      </c>
      <c r="D759" s="111"/>
      <c r="E759" s="112"/>
      <c r="F759" s="113"/>
      <c r="H759" s="113"/>
      <c r="M759" s="114"/>
    </row>
    <row r="760" ht="15" customHeight="1" spans="1:13">
      <c r="A760" s="112" t="s">
        <v>719</v>
      </c>
      <c r="B760" s="112">
        <f>C760+D760</f>
        <v>132</v>
      </c>
      <c r="C760" s="111">
        <f>SUM(C761:C763)</f>
        <v>132</v>
      </c>
      <c r="D760" s="111"/>
      <c r="E760" s="112"/>
      <c r="F760" s="113"/>
      <c r="H760" s="113"/>
      <c r="M760" s="114"/>
    </row>
    <row r="761" ht="15" customHeight="1" spans="1:13">
      <c r="A761" s="112" t="s">
        <v>720</v>
      </c>
      <c r="B761" s="112"/>
      <c r="C761" s="111"/>
      <c r="D761" s="111"/>
      <c r="E761" s="112"/>
      <c r="F761" s="113"/>
      <c r="H761" s="113"/>
      <c r="M761" s="114"/>
    </row>
    <row r="762" ht="15" customHeight="1" spans="1:13">
      <c r="A762" s="112" t="s">
        <v>721</v>
      </c>
      <c r="B762" s="112"/>
      <c r="C762" s="111"/>
      <c r="D762" s="111"/>
      <c r="E762" s="112"/>
      <c r="F762" s="113"/>
      <c r="H762" s="113"/>
      <c r="M762" s="114"/>
    </row>
    <row r="763" ht="15" customHeight="1" spans="1:13">
      <c r="A763" s="112" t="s">
        <v>722</v>
      </c>
      <c r="B763" s="112">
        <f>C763+D763</f>
        <v>132</v>
      </c>
      <c r="C763" s="111">
        <v>132</v>
      </c>
      <c r="D763" s="111"/>
      <c r="E763" s="112"/>
      <c r="F763" s="113"/>
      <c r="H763" s="113"/>
      <c r="M763" s="114"/>
    </row>
    <row r="764" ht="15" customHeight="1" spans="1:13">
      <c r="A764" s="112" t="s">
        <v>723</v>
      </c>
      <c r="B764" s="112">
        <f>C764+D764</f>
        <v>2719</v>
      </c>
      <c r="C764" s="111">
        <f>SUM(C765:C772)</f>
        <v>2509</v>
      </c>
      <c r="D764" s="111">
        <f>SUM(D765:D772)</f>
        <v>210</v>
      </c>
      <c r="E764" s="112"/>
      <c r="F764" s="113"/>
      <c r="H764" s="113"/>
      <c r="M764" s="114"/>
    </row>
    <row r="765" ht="15" customHeight="1" spans="1:13">
      <c r="A765" s="112" t="s">
        <v>724</v>
      </c>
      <c r="B765" s="112">
        <f>C765+D765</f>
        <v>43</v>
      </c>
      <c r="C765" s="111">
        <v>43</v>
      </c>
      <c r="D765" s="111"/>
      <c r="E765" s="112"/>
      <c r="F765" s="113"/>
      <c r="H765" s="113"/>
      <c r="M765" s="114"/>
    </row>
    <row r="766" ht="15" customHeight="1" spans="1:13">
      <c r="A766" s="112" t="s">
        <v>725</v>
      </c>
      <c r="B766" s="112">
        <f>C766+D766</f>
        <v>2676</v>
      </c>
      <c r="C766" s="111">
        <v>2466</v>
      </c>
      <c r="D766" s="111">
        <v>210</v>
      </c>
      <c r="E766" s="112"/>
      <c r="F766" s="113"/>
      <c r="H766" s="113"/>
      <c r="M766" s="114"/>
    </row>
    <row r="767" ht="15" customHeight="1" spans="1:13">
      <c r="A767" s="112" t="s">
        <v>726</v>
      </c>
      <c r="B767" s="112"/>
      <c r="C767" s="111"/>
      <c r="D767" s="111"/>
      <c r="E767" s="112"/>
      <c r="F767" s="113"/>
      <c r="H767" s="113"/>
      <c r="M767" s="114"/>
    </row>
    <row r="768" ht="15" customHeight="1" spans="1:13">
      <c r="A768" s="112" t="s">
        <v>727</v>
      </c>
      <c r="B768" s="112"/>
      <c r="C768" s="111"/>
      <c r="D768" s="111"/>
      <c r="E768" s="112"/>
      <c r="F768" s="113"/>
      <c r="H768" s="113"/>
      <c r="M768" s="114"/>
    </row>
    <row r="769" ht="15" customHeight="1" spans="1:13">
      <c r="A769" s="112" t="s">
        <v>728</v>
      </c>
      <c r="B769" s="112"/>
      <c r="C769" s="111"/>
      <c r="D769" s="111"/>
      <c r="E769" s="112"/>
      <c r="F769" s="113"/>
      <c r="H769" s="113"/>
      <c r="M769" s="114"/>
    </row>
    <row r="770" ht="15" customHeight="1" spans="1:13">
      <c r="A770" s="112" t="s">
        <v>729</v>
      </c>
      <c r="B770" s="112"/>
      <c r="C770" s="111"/>
      <c r="D770" s="111"/>
      <c r="E770" s="112"/>
      <c r="F770" s="113"/>
      <c r="H770" s="113"/>
      <c r="M770" s="114"/>
    </row>
    <row r="771" ht="15" customHeight="1" spans="1:13">
      <c r="A771" s="112" t="s">
        <v>730</v>
      </c>
      <c r="B771" s="112"/>
      <c r="C771" s="111"/>
      <c r="D771" s="111"/>
      <c r="E771" s="112"/>
      <c r="F771" s="113"/>
      <c r="H771" s="113"/>
      <c r="M771" s="114"/>
    </row>
    <row r="772" ht="15" customHeight="1" spans="1:13">
      <c r="A772" s="112" t="s">
        <v>731</v>
      </c>
      <c r="B772" s="112"/>
      <c r="C772" s="111"/>
      <c r="D772" s="111"/>
      <c r="E772" s="112"/>
      <c r="F772" s="113"/>
      <c r="H772" s="113"/>
      <c r="M772" s="114"/>
    </row>
    <row r="773" ht="15" customHeight="1" spans="1:13">
      <c r="A773" s="112" t="s">
        <v>732</v>
      </c>
      <c r="B773" s="112">
        <f>C773+D773</f>
        <v>413</v>
      </c>
      <c r="C773" s="111">
        <f>SUM(C774:C779)</f>
        <v>412</v>
      </c>
      <c r="D773" s="111">
        <f>SUM(D774:D779)</f>
        <v>1</v>
      </c>
      <c r="E773" s="112"/>
      <c r="F773" s="113"/>
      <c r="H773" s="113"/>
      <c r="M773" s="114"/>
    </row>
    <row r="774" ht="15" customHeight="1" spans="1:13">
      <c r="A774" s="112" t="s">
        <v>733</v>
      </c>
      <c r="B774" s="112">
        <f>C774+D774</f>
        <v>182</v>
      </c>
      <c r="C774" s="111">
        <v>181</v>
      </c>
      <c r="D774" s="111">
        <v>1</v>
      </c>
      <c r="E774" s="112"/>
      <c r="F774" s="113"/>
      <c r="H774" s="113"/>
      <c r="M774" s="114"/>
    </row>
    <row r="775" ht="15" customHeight="1" spans="1:13">
      <c r="A775" s="112" t="s">
        <v>734</v>
      </c>
      <c r="B775" s="112">
        <f>C775+D775</f>
        <v>152</v>
      </c>
      <c r="C775" s="111">
        <v>152</v>
      </c>
      <c r="D775" s="111"/>
      <c r="E775" s="112"/>
      <c r="F775" s="113"/>
      <c r="H775" s="113"/>
      <c r="M775" s="114"/>
    </row>
    <row r="776" ht="15" customHeight="1" spans="1:13">
      <c r="A776" s="112" t="s">
        <v>735</v>
      </c>
      <c r="B776" s="112"/>
      <c r="C776" s="111"/>
      <c r="D776" s="111"/>
      <c r="E776" s="112"/>
      <c r="F776" s="113"/>
      <c r="H776" s="113"/>
      <c r="M776" s="114"/>
    </row>
    <row r="777" ht="15" customHeight="1" spans="1:13">
      <c r="A777" s="112" t="s">
        <v>736</v>
      </c>
      <c r="B777" s="112"/>
      <c r="C777" s="111"/>
      <c r="D777" s="111"/>
      <c r="E777" s="112"/>
      <c r="F777" s="113"/>
      <c r="H777" s="113"/>
      <c r="M777" s="114"/>
    </row>
    <row r="778" ht="15" customHeight="1" spans="1:13">
      <c r="A778" s="112" t="s">
        <v>737</v>
      </c>
      <c r="B778" s="112">
        <f>C778+D778</f>
        <v>79</v>
      </c>
      <c r="C778" s="111">
        <v>79</v>
      </c>
      <c r="D778" s="111"/>
      <c r="E778" s="112"/>
      <c r="F778" s="113"/>
      <c r="H778" s="113"/>
      <c r="M778" s="114"/>
    </row>
    <row r="779" ht="15" customHeight="1" spans="1:13">
      <c r="A779" s="112" t="s">
        <v>738</v>
      </c>
      <c r="B779" s="112"/>
      <c r="C779" s="111"/>
      <c r="D779" s="111"/>
      <c r="E779" s="112"/>
      <c r="F779" s="113"/>
      <c r="H779" s="113"/>
      <c r="M779" s="114"/>
    </row>
    <row r="780" ht="15" customHeight="1" spans="1:13">
      <c r="A780" s="112" t="s">
        <v>739</v>
      </c>
      <c r="B780" s="112">
        <f>C780+D780</f>
        <v>787</v>
      </c>
      <c r="C780" s="111">
        <f>SUM(C781:C786)</f>
        <v>732</v>
      </c>
      <c r="D780" s="111">
        <f>SUM(D781:D786)</f>
        <v>55</v>
      </c>
      <c r="E780" s="112"/>
      <c r="F780" s="113"/>
      <c r="H780" s="113"/>
      <c r="M780" s="114"/>
    </row>
    <row r="781" ht="15" customHeight="1" spans="1:13">
      <c r="A781" s="112" t="s">
        <v>740</v>
      </c>
      <c r="B781" s="112">
        <f>C781+D781</f>
        <v>747</v>
      </c>
      <c r="C781" s="111">
        <v>732</v>
      </c>
      <c r="D781" s="111">
        <v>15</v>
      </c>
      <c r="E781" s="112"/>
      <c r="F781" s="113"/>
      <c r="H781" s="113"/>
      <c r="M781" s="114"/>
    </row>
    <row r="782" ht="15" customHeight="1" spans="1:13">
      <c r="A782" s="112" t="s">
        <v>741</v>
      </c>
      <c r="B782" s="112">
        <f>C782+D782</f>
        <v>40</v>
      </c>
      <c r="C782" s="111"/>
      <c r="D782" s="111">
        <v>40</v>
      </c>
      <c r="E782" s="112"/>
      <c r="F782" s="113"/>
      <c r="H782" s="113"/>
      <c r="M782" s="114"/>
    </row>
    <row r="783" ht="15" customHeight="1" spans="1:13">
      <c r="A783" s="112" t="s">
        <v>742</v>
      </c>
      <c r="B783" s="112"/>
      <c r="C783" s="111"/>
      <c r="D783" s="111"/>
      <c r="E783" s="112"/>
      <c r="F783" s="113"/>
      <c r="H783" s="113"/>
      <c r="M783" s="114"/>
    </row>
    <row r="784" ht="15" customHeight="1" spans="1:13">
      <c r="A784" s="112" t="s">
        <v>743</v>
      </c>
      <c r="B784" s="112"/>
      <c r="C784" s="111"/>
      <c r="D784" s="111"/>
      <c r="E784" s="112"/>
      <c r="F784" s="113"/>
      <c r="H784" s="113"/>
      <c r="M784" s="114"/>
    </row>
    <row r="785" ht="15" customHeight="1" spans="1:13">
      <c r="A785" s="112" t="s">
        <v>744</v>
      </c>
      <c r="B785" s="112"/>
      <c r="C785" s="111"/>
      <c r="D785" s="111"/>
      <c r="E785" s="112"/>
      <c r="F785" s="113"/>
      <c r="H785" s="113"/>
      <c r="M785" s="114"/>
    </row>
    <row r="786" ht="15" customHeight="1" spans="1:13">
      <c r="A786" s="112" t="s">
        <v>745</v>
      </c>
      <c r="B786" s="112"/>
      <c r="C786" s="111"/>
      <c r="D786" s="111"/>
      <c r="E786" s="112"/>
      <c r="F786" s="113"/>
      <c r="H786" s="113"/>
      <c r="M786" s="114"/>
    </row>
    <row r="787" ht="15" customHeight="1" spans="1:13">
      <c r="A787" s="112" t="s">
        <v>746</v>
      </c>
      <c r="B787" s="112"/>
      <c r="C787" s="111"/>
      <c r="D787" s="111"/>
      <c r="E787" s="112"/>
      <c r="F787" s="113"/>
      <c r="H787" s="113"/>
      <c r="M787" s="114"/>
    </row>
    <row r="788" ht="15" customHeight="1" spans="1:13">
      <c r="A788" s="112" t="s">
        <v>747</v>
      </c>
      <c r="B788" s="112"/>
      <c r="C788" s="111"/>
      <c r="D788" s="111"/>
      <c r="E788" s="112"/>
      <c r="F788" s="113"/>
      <c r="H788" s="113"/>
      <c r="M788" s="114"/>
    </row>
    <row r="789" ht="15" customHeight="1" spans="1:13">
      <c r="A789" s="112" t="s">
        <v>748</v>
      </c>
      <c r="B789" s="112"/>
      <c r="C789" s="111"/>
      <c r="D789" s="111"/>
      <c r="E789" s="112"/>
      <c r="F789" s="113"/>
      <c r="H789" s="113"/>
      <c r="M789" s="114"/>
    </row>
    <row r="790" ht="15" customHeight="1" spans="1:13">
      <c r="A790" s="112" t="s">
        <v>749</v>
      </c>
      <c r="B790" s="112"/>
      <c r="C790" s="111"/>
      <c r="D790" s="111"/>
      <c r="E790" s="112"/>
      <c r="F790" s="113"/>
      <c r="H790" s="113"/>
      <c r="M790" s="114"/>
    </row>
    <row r="791" ht="15" customHeight="1" spans="1:13">
      <c r="A791" s="112" t="s">
        <v>750</v>
      </c>
      <c r="B791" s="112"/>
      <c r="C791" s="111"/>
      <c r="D791" s="111"/>
      <c r="E791" s="112"/>
      <c r="F791" s="113"/>
      <c r="H791" s="113"/>
      <c r="M791" s="114"/>
    </row>
    <row r="792" ht="15" customHeight="1" spans="1:13">
      <c r="A792" s="112" t="s">
        <v>751</v>
      </c>
      <c r="B792" s="112"/>
      <c r="C792" s="111"/>
      <c r="D792" s="111"/>
      <c r="E792" s="112"/>
      <c r="F792" s="113"/>
      <c r="H792" s="113"/>
      <c r="M792" s="114"/>
    </row>
    <row r="793" ht="15" customHeight="1" spans="1:13">
      <c r="A793" s="112" t="s">
        <v>752</v>
      </c>
      <c r="B793" s="112"/>
      <c r="C793" s="111"/>
      <c r="D793" s="111"/>
      <c r="E793" s="112"/>
      <c r="F793" s="113"/>
      <c r="H793" s="113"/>
      <c r="M793" s="114"/>
    </row>
    <row r="794" ht="15" customHeight="1" spans="1:13">
      <c r="A794" s="112" t="s">
        <v>753</v>
      </c>
      <c r="B794" s="112"/>
      <c r="C794" s="111"/>
      <c r="D794" s="111"/>
      <c r="E794" s="112"/>
      <c r="F794" s="113"/>
      <c r="H794" s="113"/>
      <c r="M794" s="114"/>
    </row>
    <row r="795" ht="15" customHeight="1" spans="1:13">
      <c r="A795" s="112" t="s">
        <v>754</v>
      </c>
      <c r="B795" s="112">
        <f>C795+D795</f>
        <v>26</v>
      </c>
      <c r="C795" s="111">
        <f>C796</f>
        <v>22</v>
      </c>
      <c r="D795" s="111">
        <f>D796</f>
        <v>4</v>
      </c>
      <c r="E795" s="112"/>
      <c r="F795" s="113"/>
      <c r="H795" s="113"/>
      <c r="M795" s="114"/>
    </row>
    <row r="796" ht="15" customHeight="1" spans="1:13">
      <c r="A796" s="112" t="s">
        <v>755</v>
      </c>
      <c r="B796" s="112">
        <f>C796+D796</f>
        <v>26</v>
      </c>
      <c r="C796" s="111">
        <v>22</v>
      </c>
      <c r="D796" s="111">
        <v>4</v>
      </c>
      <c r="E796" s="112"/>
      <c r="F796" s="113"/>
      <c r="H796" s="113"/>
      <c r="M796" s="114"/>
    </row>
    <row r="797" ht="15" customHeight="1" spans="1:13">
      <c r="A797" s="112" t="s">
        <v>756</v>
      </c>
      <c r="B797" s="112"/>
      <c r="C797" s="111"/>
      <c r="D797" s="111"/>
      <c r="E797" s="112"/>
      <c r="F797" s="113"/>
      <c r="H797" s="113"/>
      <c r="M797" s="114"/>
    </row>
    <row r="798" ht="15" customHeight="1" spans="1:13">
      <c r="A798" s="112" t="s">
        <v>757</v>
      </c>
      <c r="B798" s="112"/>
      <c r="C798" s="111"/>
      <c r="D798" s="111"/>
      <c r="E798" s="112"/>
      <c r="F798" s="113"/>
      <c r="H798" s="113"/>
      <c r="M798" s="114"/>
    </row>
    <row r="799" ht="15" customHeight="1" spans="1:13">
      <c r="A799" s="112" t="s">
        <v>758</v>
      </c>
      <c r="B799" s="112"/>
      <c r="C799" s="111"/>
      <c r="D799" s="111"/>
      <c r="E799" s="112"/>
      <c r="F799" s="113"/>
      <c r="H799" s="113"/>
      <c r="M799" s="114"/>
    </row>
    <row r="800" ht="15" customHeight="1" spans="1:13">
      <c r="A800" s="112" t="s">
        <v>759</v>
      </c>
      <c r="B800" s="112"/>
      <c r="C800" s="111"/>
      <c r="D800" s="111"/>
      <c r="E800" s="112"/>
      <c r="F800" s="113"/>
      <c r="H800" s="113"/>
      <c r="M800" s="114"/>
    </row>
    <row r="801" ht="15" customHeight="1" spans="1:13">
      <c r="A801" s="112" t="s">
        <v>760</v>
      </c>
      <c r="B801" s="112"/>
      <c r="C801" s="111"/>
      <c r="D801" s="111"/>
      <c r="E801" s="112"/>
      <c r="F801" s="113"/>
      <c r="H801" s="113"/>
      <c r="M801" s="114"/>
    </row>
    <row r="802" ht="15" customHeight="1" spans="1:13">
      <c r="A802" s="112" t="s">
        <v>761</v>
      </c>
      <c r="B802" s="112"/>
      <c r="C802" s="111"/>
      <c r="D802" s="111"/>
      <c r="E802" s="112"/>
      <c r="F802" s="113"/>
      <c r="H802" s="113"/>
      <c r="M802" s="114"/>
    </row>
    <row r="803" ht="15" customHeight="1" spans="1:13">
      <c r="A803" s="112" t="s">
        <v>762</v>
      </c>
      <c r="B803" s="112"/>
      <c r="C803" s="111"/>
      <c r="D803" s="111"/>
      <c r="E803" s="112"/>
      <c r="F803" s="113"/>
      <c r="H803" s="113"/>
      <c r="M803" s="114"/>
    </row>
    <row r="804" ht="15" customHeight="1" spans="1:13">
      <c r="A804" s="112" t="s">
        <v>763</v>
      </c>
      <c r="B804" s="112"/>
      <c r="C804" s="111"/>
      <c r="D804" s="111"/>
      <c r="E804" s="112"/>
      <c r="F804" s="113"/>
      <c r="H804" s="113"/>
      <c r="M804" s="114"/>
    </row>
    <row r="805" ht="15" customHeight="1" spans="1:13">
      <c r="A805" s="112" t="s">
        <v>764</v>
      </c>
      <c r="B805" s="112"/>
      <c r="C805" s="111"/>
      <c r="D805" s="111"/>
      <c r="E805" s="112"/>
      <c r="F805" s="113"/>
      <c r="H805" s="113"/>
      <c r="M805" s="114"/>
    </row>
    <row r="806" ht="15" customHeight="1" spans="1:13">
      <c r="A806" s="112" t="s">
        <v>184</v>
      </c>
      <c r="B806" s="112"/>
      <c r="C806" s="111"/>
      <c r="D806" s="111"/>
      <c r="E806" s="112"/>
      <c r="F806" s="113"/>
      <c r="H806" s="113"/>
      <c r="M806" s="114"/>
    </row>
    <row r="807" ht="15" customHeight="1" spans="1:13">
      <c r="A807" s="112" t="s">
        <v>185</v>
      </c>
      <c r="B807" s="112"/>
      <c r="C807" s="111"/>
      <c r="D807" s="111"/>
      <c r="E807" s="112"/>
      <c r="F807" s="113"/>
      <c r="H807" s="113"/>
      <c r="M807" s="114"/>
    </row>
    <row r="808" ht="15" customHeight="1" spans="1:13">
      <c r="A808" s="112" t="s">
        <v>186</v>
      </c>
      <c r="B808" s="112"/>
      <c r="C808" s="111"/>
      <c r="D808" s="111"/>
      <c r="E808" s="112"/>
      <c r="F808" s="113"/>
      <c r="H808" s="113"/>
      <c r="M808" s="114"/>
    </row>
    <row r="809" ht="15" customHeight="1" spans="1:13">
      <c r="A809" s="112" t="s">
        <v>765</v>
      </c>
      <c r="B809" s="112"/>
      <c r="C809" s="111"/>
      <c r="D809" s="111"/>
      <c r="E809" s="112"/>
      <c r="F809" s="113"/>
      <c r="H809" s="113"/>
      <c r="M809" s="114"/>
    </row>
    <row r="810" ht="15" customHeight="1" spans="1:13">
      <c r="A810" s="112" t="s">
        <v>766</v>
      </c>
      <c r="B810" s="112"/>
      <c r="C810" s="111"/>
      <c r="D810" s="111"/>
      <c r="E810" s="112"/>
      <c r="F810" s="113"/>
      <c r="H810" s="113"/>
      <c r="M810" s="114"/>
    </row>
    <row r="811" ht="15" customHeight="1" spans="1:13">
      <c r="A811" s="112" t="s">
        <v>767</v>
      </c>
      <c r="B811" s="112"/>
      <c r="C811" s="111"/>
      <c r="D811" s="111"/>
      <c r="E811" s="112"/>
      <c r="F811" s="113"/>
      <c r="H811" s="113"/>
      <c r="M811" s="114"/>
    </row>
    <row r="812" ht="15" customHeight="1" spans="1:13">
      <c r="A812" s="112" t="s">
        <v>224</v>
      </c>
      <c r="B812" s="112"/>
      <c r="C812" s="111"/>
      <c r="D812" s="111"/>
      <c r="E812" s="112"/>
      <c r="F812" s="113"/>
      <c r="H812" s="113"/>
      <c r="M812" s="114"/>
    </row>
    <row r="813" ht="15" customHeight="1" spans="1:13">
      <c r="A813" s="112" t="s">
        <v>768</v>
      </c>
      <c r="B813" s="112"/>
      <c r="C813" s="111"/>
      <c r="D813" s="111"/>
      <c r="E813" s="112"/>
      <c r="F813" s="113"/>
      <c r="H813" s="113"/>
      <c r="M813" s="114"/>
    </row>
    <row r="814" ht="15" customHeight="1" spans="1:13">
      <c r="A814" s="112" t="s">
        <v>193</v>
      </c>
      <c r="B814" s="112"/>
      <c r="C814" s="111"/>
      <c r="D814" s="111"/>
      <c r="E814" s="112"/>
      <c r="F814" s="113"/>
      <c r="H814" s="113"/>
      <c r="M814" s="114"/>
    </row>
    <row r="815" ht="15" customHeight="1" spans="1:13">
      <c r="A815" s="112" t="s">
        <v>769</v>
      </c>
      <c r="B815" s="112"/>
      <c r="C815" s="111"/>
      <c r="D815" s="111"/>
      <c r="E815" s="112"/>
      <c r="F815" s="113"/>
      <c r="H815" s="113"/>
      <c r="M815" s="114"/>
    </row>
    <row r="816" ht="15" customHeight="1" spans="1:13">
      <c r="A816" s="112" t="s">
        <v>770</v>
      </c>
      <c r="B816" s="112"/>
      <c r="C816" s="111"/>
      <c r="D816" s="111"/>
      <c r="E816" s="112"/>
      <c r="F816" s="113"/>
      <c r="H816" s="113"/>
      <c r="M816" s="114"/>
    </row>
    <row r="817" ht="15" customHeight="1" spans="1:13">
      <c r="A817" s="112" t="s">
        <v>771</v>
      </c>
      <c r="B817" s="112"/>
      <c r="C817" s="111"/>
      <c r="D817" s="111"/>
      <c r="E817" s="112"/>
      <c r="F817" s="113"/>
      <c r="H817" s="113"/>
      <c r="M817" s="114"/>
    </row>
    <row r="818" ht="15" customHeight="1" spans="1:13">
      <c r="A818" s="112" t="s">
        <v>126</v>
      </c>
      <c r="B818" s="112">
        <f>C818+D818</f>
        <v>4751</v>
      </c>
      <c r="C818" s="111">
        <f>C819+C830+C832+C835</f>
        <v>4751</v>
      </c>
      <c r="D818" s="111"/>
      <c r="E818" s="112"/>
      <c r="F818" s="113"/>
      <c r="H818" s="113"/>
      <c r="M818" s="114"/>
    </row>
    <row r="819" ht="15" customHeight="1" spans="1:13">
      <c r="A819" s="112" t="s">
        <v>772</v>
      </c>
      <c r="B819" s="112">
        <f>C819+D819</f>
        <v>1284</v>
      </c>
      <c r="C819" s="111">
        <f>SUM(C820:C829)</f>
        <v>1284</v>
      </c>
      <c r="D819" s="111"/>
      <c r="E819" s="112"/>
      <c r="F819" s="113"/>
      <c r="H819" s="113"/>
      <c r="M819" s="114"/>
    </row>
    <row r="820" ht="15" customHeight="1" spans="1:13">
      <c r="A820" s="112" t="s">
        <v>184</v>
      </c>
      <c r="B820" s="112">
        <f>C820+D820</f>
        <v>131</v>
      </c>
      <c r="C820" s="111">
        <v>131</v>
      </c>
      <c r="D820" s="111"/>
      <c r="E820" s="112"/>
      <c r="F820" s="113"/>
      <c r="H820" s="113"/>
      <c r="M820" s="114"/>
    </row>
    <row r="821" ht="15" customHeight="1" spans="1:13">
      <c r="A821" s="112" t="s">
        <v>185</v>
      </c>
      <c r="B821" s="112"/>
      <c r="C821" s="111"/>
      <c r="D821" s="111"/>
      <c r="E821" s="112"/>
      <c r="F821" s="113"/>
      <c r="H821" s="113"/>
      <c r="M821" s="114"/>
    </row>
    <row r="822" ht="15" customHeight="1" spans="1:13">
      <c r="A822" s="112" t="s">
        <v>186</v>
      </c>
      <c r="B822" s="112"/>
      <c r="C822" s="111"/>
      <c r="D822" s="111"/>
      <c r="E822" s="112"/>
      <c r="F822" s="113"/>
      <c r="H822" s="113"/>
      <c r="M822" s="114"/>
    </row>
    <row r="823" ht="15" customHeight="1" spans="1:13">
      <c r="A823" s="112" t="s">
        <v>773</v>
      </c>
      <c r="B823" s="112">
        <f>C823+D823</f>
        <v>257</v>
      </c>
      <c r="C823" s="111">
        <v>257</v>
      </c>
      <c r="D823" s="111"/>
      <c r="E823" s="112"/>
      <c r="F823" s="113"/>
      <c r="H823" s="113"/>
      <c r="M823" s="114"/>
    </row>
    <row r="824" ht="15" customHeight="1" spans="1:13">
      <c r="A824" s="112" t="s">
        <v>774</v>
      </c>
      <c r="B824" s="112"/>
      <c r="C824" s="111"/>
      <c r="D824" s="111"/>
      <c r="E824" s="112"/>
      <c r="F824" s="113"/>
      <c r="H824" s="113"/>
      <c r="M824" s="114"/>
    </row>
    <row r="825" ht="15" customHeight="1" spans="1:13">
      <c r="A825" s="112" t="s">
        <v>775</v>
      </c>
      <c r="B825" s="112"/>
      <c r="C825" s="111"/>
      <c r="D825" s="111"/>
      <c r="E825" s="112"/>
      <c r="F825" s="113"/>
      <c r="H825" s="113"/>
      <c r="M825" s="114"/>
    </row>
    <row r="826" ht="15" customHeight="1" spans="1:13">
      <c r="A826" s="112" t="s">
        <v>776</v>
      </c>
      <c r="B826" s="112"/>
      <c r="C826" s="111"/>
      <c r="D826" s="111"/>
      <c r="E826" s="112"/>
      <c r="F826" s="113"/>
      <c r="H826" s="113"/>
      <c r="M826" s="114"/>
    </row>
    <row r="827" ht="15" customHeight="1" spans="1:13">
      <c r="A827" s="112" t="s">
        <v>777</v>
      </c>
      <c r="B827" s="112"/>
      <c r="C827" s="111"/>
      <c r="D827" s="111"/>
      <c r="E827" s="112"/>
      <c r="F827" s="113"/>
      <c r="H827" s="113"/>
      <c r="M827" s="114"/>
    </row>
    <row r="828" ht="15" customHeight="1" spans="1:13">
      <c r="A828" s="112" t="s">
        <v>778</v>
      </c>
      <c r="B828" s="112"/>
      <c r="C828" s="111"/>
      <c r="D828" s="111"/>
      <c r="E828" s="112"/>
      <c r="F828" s="113"/>
      <c r="H828" s="113"/>
      <c r="M828" s="114"/>
    </row>
    <row r="829" ht="15" customHeight="1" spans="1:13">
      <c r="A829" s="112" t="s">
        <v>779</v>
      </c>
      <c r="B829" s="112">
        <f>C829+D829</f>
        <v>896</v>
      </c>
      <c r="C829" s="111">
        <v>896</v>
      </c>
      <c r="D829" s="111"/>
      <c r="E829" s="112"/>
      <c r="F829" s="113"/>
      <c r="H829" s="113"/>
      <c r="M829" s="114"/>
    </row>
    <row r="830" ht="15" customHeight="1" spans="1:13">
      <c r="A830" s="112" t="s">
        <v>780</v>
      </c>
      <c r="B830" s="112"/>
      <c r="C830" s="111"/>
      <c r="D830" s="111"/>
      <c r="E830" s="112"/>
      <c r="F830" s="113"/>
      <c r="H830" s="113"/>
      <c r="M830" s="114"/>
    </row>
    <row r="831" ht="15" customHeight="1" spans="1:13">
      <c r="A831" s="112" t="s">
        <v>781</v>
      </c>
      <c r="B831" s="112"/>
      <c r="C831" s="111"/>
      <c r="D831" s="111"/>
      <c r="E831" s="112"/>
      <c r="F831" s="113"/>
      <c r="H831" s="113"/>
      <c r="M831" s="114"/>
    </row>
    <row r="832" ht="15" customHeight="1" spans="1:13">
      <c r="A832" s="112" t="s">
        <v>782</v>
      </c>
      <c r="B832" s="112">
        <f>C832+D832</f>
        <v>2260</v>
      </c>
      <c r="C832" s="111">
        <f>C833+C834</f>
        <v>2260</v>
      </c>
      <c r="D832" s="111"/>
      <c r="E832" s="112"/>
      <c r="F832" s="113"/>
      <c r="H832" s="113"/>
      <c r="M832" s="114"/>
    </row>
    <row r="833" ht="15" customHeight="1" spans="1:13">
      <c r="A833" s="112" t="s">
        <v>783</v>
      </c>
      <c r="B833" s="112">
        <f>C833+D833</f>
        <v>2000</v>
      </c>
      <c r="C833" s="111">
        <v>2000</v>
      </c>
      <c r="D833" s="111"/>
      <c r="E833" s="112"/>
      <c r="F833" s="113"/>
      <c r="H833" s="113"/>
      <c r="M833" s="114"/>
    </row>
    <row r="834" ht="15" customHeight="1" spans="1:13">
      <c r="A834" s="112" t="s">
        <v>784</v>
      </c>
      <c r="B834" s="112">
        <f>C834+D834</f>
        <v>260</v>
      </c>
      <c r="C834" s="111">
        <v>260</v>
      </c>
      <c r="D834" s="111"/>
      <c r="E834" s="112"/>
      <c r="F834" s="113"/>
      <c r="H834" s="113"/>
      <c r="M834" s="114"/>
    </row>
    <row r="835" ht="15" customHeight="1" spans="1:13">
      <c r="A835" s="112" t="s">
        <v>785</v>
      </c>
      <c r="B835" s="112">
        <f>C835+D835</f>
        <v>1207</v>
      </c>
      <c r="C835" s="111">
        <f>C836</f>
        <v>1207</v>
      </c>
      <c r="D835" s="111"/>
      <c r="E835" s="112"/>
      <c r="F835" s="113"/>
      <c r="H835" s="113"/>
      <c r="M835" s="114"/>
    </row>
    <row r="836" ht="15" customHeight="1" spans="1:13">
      <c r="A836" s="112" t="s">
        <v>786</v>
      </c>
      <c r="B836" s="112">
        <f>C836+D836</f>
        <v>1207</v>
      </c>
      <c r="C836" s="111">
        <v>1207</v>
      </c>
      <c r="D836" s="111"/>
      <c r="E836" s="112"/>
      <c r="F836" s="113"/>
      <c r="H836" s="113"/>
      <c r="M836" s="114"/>
    </row>
    <row r="837" ht="15" customHeight="1" spans="1:13">
      <c r="A837" s="112" t="s">
        <v>787</v>
      </c>
      <c r="B837" s="112"/>
      <c r="C837" s="111"/>
      <c r="D837" s="111"/>
      <c r="E837" s="112"/>
      <c r="F837" s="113"/>
      <c r="H837" s="113"/>
      <c r="M837" s="114"/>
    </row>
    <row r="838" ht="15" customHeight="1" spans="1:13">
      <c r="A838" s="112" t="s">
        <v>788</v>
      </c>
      <c r="B838" s="112"/>
      <c r="C838" s="111"/>
      <c r="D838" s="111"/>
      <c r="E838" s="112"/>
      <c r="F838" s="113"/>
      <c r="H838" s="113"/>
      <c r="M838" s="114"/>
    </row>
    <row r="839" ht="15" customHeight="1" spans="1:13">
      <c r="A839" s="112" t="s">
        <v>789</v>
      </c>
      <c r="B839" s="112"/>
      <c r="C839" s="111"/>
      <c r="D839" s="111"/>
      <c r="E839" s="112"/>
      <c r="F839" s="113"/>
      <c r="H839" s="113"/>
      <c r="M839" s="114"/>
    </row>
    <row r="840" ht="15" customHeight="1" spans="1:13">
      <c r="A840" s="112" t="s">
        <v>790</v>
      </c>
      <c r="B840" s="112"/>
      <c r="C840" s="111"/>
      <c r="D840" s="111"/>
      <c r="E840" s="112"/>
      <c r="F840" s="113"/>
      <c r="H840" s="113"/>
      <c r="M840" s="114"/>
    </row>
    <row r="841" ht="15" customHeight="1" spans="1:13">
      <c r="A841" s="112" t="s">
        <v>127</v>
      </c>
      <c r="B841" s="112">
        <f>C841+D841</f>
        <v>31478</v>
      </c>
      <c r="C841" s="111">
        <f>C842+C868+C891+C919+C930+C937</f>
        <v>29321</v>
      </c>
      <c r="D841" s="111">
        <f>D842+D868+D891+D919+D930+D937+D943+D946</f>
        <v>2157</v>
      </c>
      <c r="E841" s="112"/>
      <c r="F841" s="113"/>
      <c r="H841" s="113"/>
      <c r="M841" s="114"/>
    </row>
    <row r="842" ht="15" customHeight="1" spans="1:13">
      <c r="A842" s="112" t="s">
        <v>791</v>
      </c>
      <c r="B842" s="112">
        <f>C842+D842</f>
        <v>9453</v>
      </c>
      <c r="C842" s="111">
        <f>SUM(C843:C867)</f>
        <v>9083</v>
      </c>
      <c r="D842" s="111">
        <f>SUM(D843:D867)</f>
        <v>370</v>
      </c>
      <c r="E842" s="112"/>
      <c r="F842" s="113"/>
      <c r="H842" s="113"/>
      <c r="M842" s="114"/>
    </row>
    <row r="843" ht="15" customHeight="1" spans="1:13">
      <c r="A843" s="112" t="s">
        <v>184</v>
      </c>
      <c r="B843" s="112">
        <f>C843+D843</f>
        <v>156</v>
      </c>
      <c r="C843" s="111">
        <v>156</v>
      </c>
      <c r="D843" s="111"/>
      <c r="E843" s="112"/>
      <c r="F843" s="113"/>
      <c r="H843" s="113"/>
      <c r="M843" s="114"/>
    </row>
    <row r="844" ht="15" customHeight="1" spans="1:13">
      <c r="A844" s="112" t="s">
        <v>185</v>
      </c>
      <c r="B844" s="112"/>
      <c r="C844" s="111"/>
      <c r="D844" s="111"/>
      <c r="E844" s="112"/>
      <c r="F844" s="113"/>
      <c r="H844" s="113"/>
      <c r="M844" s="114"/>
    </row>
    <row r="845" ht="15" customHeight="1" spans="1:13">
      <c r="A845" s="112" t="s">
        <v>186</v>
      </c>
      <c r="B845" s="112"/>
      <c r="C845" s="111"/>
      <c r="D845" s="111"/>
      <c r="E845" s="112"/>
      <c r="F845" s="113"/>
      <c r="H845" s="113"/>
      <c r="M845" s="114"/>
    </row>
    <row r="846" ht="15" customHeight="1" spans="1:13">
      <c r="A846" s="112" t="s">
        <v>193</v>
      </c>
      <c r="B846" s="112">
        <f>C846+D846</f>
        <v>786</v>
      </c>
      <c r="C846" s="111">
        <v>786</v>
      </c>
      <c r="D846" s="111"/>
      <c r="E846" s="112"/>
      <c r="F846" s="113"/>
      <c r="H846" s="113"/>
      <c r="M846" s="114"/>
    </row>
    <row r="847" ht="15" customHeight="1" spans="1:13">
      <c r="A847" s="112" t="s">
        <v>792</v>
      </c>
      <c r="B847" s="112"/>
      <c r="C847" s="111"/>
      <c r="D847" s="111"/>
      <c r="E847" s="112"/>
      <c r="F847" s="113"/>
      <c r="H847" s="113"/>
      <c r="M847" s="114"/>
    </row>
    <row r="848" ht="15" customHeight="1" spans="1:13">
      <c r="A848" s="112" t="s">
        <v>793</v>
      </c>
      <c r="B848" s="112"/>
      <c r="C848" s="111"/>
      <c r="D848" s="111"/>
      <c r="E848" s="112"/>
      <c r="F848" s="113"/>
      <c r="H848" s="113"/>
      <c r="M848" s="114"/>
    </row>
    <row r="849" ht="15" customHeight="1" spans="1:13">
      <c r="A849" s="112" t="s">
        <v>794</v>
      </c>
      <c r="B849" s="112">
        <f>C849+D849</f>
        <v>90</v>
      </c>
      <c r="C849" s="111">
        <v>76</v>
      </c>
      <c r="D849" s="111">
        <v>14</v>
      </c>
      <c r="E849" s="112"/>
      <c r="F849" s="113"/>
      <c r="H849" s="113"/>
      <c r="M849" s="114"/>
    </row>
    <row r="850" ht="15" customHeight="1" spans="1:13">
      <c r="A850" s="112" t="s">
        <v>795</v>
      </c>
      <c r="B850" s="112">
        <f>C850+D850</f>
        <v>89</v>
      </c>
      <c r="C850" s="111">
        <v>89</v>
      </c>
      <c r="D850" s="111"/>
      <c r="E850" s="112"/>
      <c r="F850" s="113"/>
      <c r="H850" s="113"/>
      <c r="M850" s="114"/>
    </row>
    <row r="851" ht="15" customHeight="1" spans="1:13">
      <c r="A851" s="112" t="s">
        <v>796</v>
      </c>
      <c r="B851" s="112">
        <f>C851+D851</f>
        <v>42</v>
      </c>
      <c r="C851" s="111">
        <v>42</v>
      </c>
      <c r="D851" s="111"/>
      <c r="E851" s="112"/>
      <c r="F851" s="113"/>
      <c r="H851" s="113"/>
      <c r="M851" s="114"/>
    </row>
    <row r="852" ht="15" customHeight="1" spans="1:13">
      <c r="A852" s="112" t="s">
        <v>797</v>
      </c>
      <c r="B852" s="112"/>
      <c r="C852" s="111"/>
      <c r="D852" s="111"/>
      <c r="E852" s="112"/>
      <c r="F852" s="113"/>
      <c r="H852" s="113"/>
      <c r="M852" s="114"/>
    </row>
    <row r="853" ht="15" customHeight="1" spans="1:13">
      <c r="A853" s="112" t="s">
        <v>798</v>
      </c>
      <c r="B853" s="112"/>
      <c r="C853" s="111"/>
      <c r="D853" s="111"/>
      <c r="E853" s="112"/>
      <c r="F853" s="113"/>
      <c r="H853" s="113"/>
      <c r="M853" s="114"/>
    </row>
    <row r="854" ht="15" customHeight="1" spans="1:13">
      <c r="A854" s="112" t="s">
        <v>799</v>
      </c>
      <c r="B854" s="112"/>
      <c r="C854" s="111"/>
      <c r="D854" s="111"/>
      <c r="E854" s="112"/>
      <c r="F854" s="113"/>
      <c r="H854" s="113"/>
      <c r="M854" s="114"/>
    </row>
    <row r="855" ht="15" customHeight="1" spans="1:13">
      <c r="A855" s="112" t="s">
        <v>800</v>
      </c>
      <c r="B855" s="112"/>
      <c r="C855" s="111"/>
      <c r="D855" s="111"/>
      <c r="E855" s="112"/>
      <c r="F855" s="113"/>
      <c r="H855" s="113"/>
      <c r="M855" s="114"/>
    </row>
    <row r="856" ht="15" customHeight="1" spans="1:13">
      <c r="A856" s="112" t="s">
        <v>801</v>
      </c>
      <c r="B856" s="112">
        <f>C856+D856</f>
        <v>1459</v>
      </c>
      <c r="C856" s="111">
        <v>1459</v>
      </c>
      <c r="D856" s="111"/>
      <c r="E856" s="112"/>
      <c r="F856" s="113"/>
      <c r="H856" s="113"/>
      <c r="M856" s="114"/>
    </row>
    <row r="857" ht="15" customHeight="1" spans="1:13">
      <c r="A857" s="112" t="s">
        <v>802</v>
      </c>
      <c r="B857" s="112"/>
      <c r="C857" s="111"/>
      <c r="D857" s="111"/>
      <c r="E857" s="112"/>
      <c r="F857" s="113"/>
      <c r="H857" s="113"/>
      <c r="M857" s="114"/>
    </row>
    <row r="858" ht="15" customHeight="1" spans="1:13">
      <c r="A858" s="112" t="s">
        <v>803</v>
      </c>
      <c r="B858" s="112">
        <f>C858+D858</f>
        <v>1002</v>
      </c>
      <c r="C858" s="111">
        <v>1001</v>
      </c>
      <c r="D858" s="111">
        <v>1</v>
      </c>
      <c r="E858" s="112"/>
      <c r="F858" s="113"/>
      <c r="H858" s="113"/>
      <c r="M858" s="114"/>
    </row>
    <row r="859" ht="15" customHeight="1" spans="1:13">
      <c r="A859" s="112" t="s">
        <v>804</v>
      </c>
      <c r="B859" s="112"/>
      <c r="C859" s="111"/>
      <c r="D859" s="111"/>
      <c r="E859" s="112"/>
      <c r="F859" s="113"/>
      <c r="H859" s="113"/>
      <c r="M859" s="114"/>
    </row>
    <row r="860" ht="15" customHeight="1" spans="1:13">
      <c r="A860" s="112" t="s">
        <v>805</v>
      </c>
      <c r="B860" s="112"/>
      <c r="C860" s="111"/>
      <c r="D860" s="111"/>
      <c r="E860" s="112"/>
      <c r="F860" s="113"/>
      <c r="H860" s="113"/>
      <c r="M860" s="114"/>
    </row>
    <row r="861" ht="15" customHeight="1" spans="1:13">
      <c r="A861" s="112" t="s">
        <v>806</v>
      </c>
      <c r="B861" s="112">
        <f>C861+D861</f>
        <v>1169</v>
      </c>
      <c r="C861" s="111">
        <v>944</v>
      </c>
      <c r="D861" s="111">
        <v>225</v>
      </c>
      <c r="E861" s="112"/>
      <c r="F861" s="113"/>
      <c r="H861" s="113"/>
      <c r="M861" s="114"/>
    </row>
    <row r="862" ht="15" customHeight="1" spans="1:13">
      <c r="A862" s="112" t="s">
        <v>807</v>
      </c>
      <c r="B862" s="112"/>
      <c r="C862" s="111"/>
      <c r="D862" s="111"/>
      <c r="E862" s="112"/>
      <c r="F862" s="113"/>
      <c r="H862" s="113"/>
      <c r="M862" s="114"/>
    </row>
    <row r="863" ht="15" customHeight="1" spans="1:13">
      <c r="A863" s="112" t="s">
        <v>808</v>
      </c>
      <c r="B863" s="112">
        <f>C863+D863</f>
        <v>1507</v>
      </c>
      <c r="C863" s="111">
        <v>1507</v>
      </c>
      <c r="D863" s="111"/>
      <c r="E863" s="112"/>
      <c r="F863" s="113"/>
      <c r="H863" s="113"/>
      <c r="M863" s="114"/>
    </row>
    <row r="864" ht="15" customHeight="1" spans="1:13">
      <c r="A864" s="112" t="s">
        <v>809</v>
      </c>
      <c r="B864" s="112"/>
      <c r="C864" s="111"/>
      <c r="D864" s="111"/>
      <c r="E864" s="112"/>
      <c r="F864" s="113"/>
      <c r="H864" s="113"/>
      <c r="M864" s="114"/>
    </row>
    <row r="865" ht="15" customHeight="1" spans="1:13">
      <c r="A865" s="112" t="s">
        <v>810</v>
      </c>
      <c r="B865" s="112"/>
      <c r="C865" s="111"/>
      <c r="D865" s="111"/>
      <c r="E865" s="112"/>
      <c r="F865" s="113"/>
      <c r="H865" s="113"/>
      <c r="M865" s="114"/>
    </row>
    <row r="866" ht="15" customHeight="1" spans="1:13">
      <c r="A866" s="112" t="s">
        <v>811</v>
      </c>
      <c r="B866" s="112">
        <f>C866+D866</f>
        <v>830</v>
      </c>
      <c r="C866" s="111">
        <v>830</v>
      </c>
      <c r="D866" s="111"/>
      <c r="E866" s="112"/>
      <c r="F866" s="113"/>
      <c r="H866" s="113"/>
      <c r="M866" s="114"/>
    </row>
    <row r="867" ht="15" customHeight="1" spans="1:13">
      <c r="A867" s="112" t="s">
        <v>812</v>
      </c>
      <c r="B867" s="112">
        <f>C867+D867</f>
        <v>2323</v>
      </c>
      <c r="C867" s="111">
        <v>2193</v>
      </c>
      <c r="D867" s="111">
        <v>130</v>
      </c>
      <c r="E867" s="112"/>
      <c r="F867" s="113"/>
      <c r="H867" s="113"/>
      <c r="M867" s="114"/>
    </row>
    <row r="868" ht="15" customHeight="1" spans="1:13">
      <c r="A868" s="112" t="s">
        <v>813</v>
      </c>
      <c r="B868" s="112">
        <f>C868+D868</f>
        <v>2455</v>
      </c>
      <c r="C868" s="111">
        <f>SUM(C869:C890)</f>
        <v>2052</v>
      </c>
      <c r="D868" s="111">
        <f>SUM(D869:D890)</f>
        <v>403</v>
      </c>
      <c r="E868" s="112"/>
      <c r="F868" s="113"/>
      <c r="H868" s="113"/>
      <c r="M868" s="114"/>
    </row>
    <row r="869" ht="15" customHeight="1" spans="1:13">
      <c r="A869" s="112" t="s">
        <v>184</v>
      </c>
      <c r="B869" s="112">
        <f>C869+D869</f>
        <v>85</v>
      </c>
      <c r="C869" s="111">
        <v>85</v>
      </c>
      <c r="D869" s="111"/>
      <c r="E869" s="112"/>
      <c r="F869" s="113"/>
      <c r="H869" s="113"/>
      <c r="M869" s="114"/>
    </row>
    <row r="870" ht="15" customHeight="1" spans="1:13">
      <c r="A870" s="112" t="s">
        <v>185</v>
      </c>
      <c r="B870" s="112"/>
      <c r="C870" s="111"/>
      <c r="D870" s="111"/>
      <c r="E870" s="112"/>
      <c r="F870" s="113"/>
      <c r="H870" s="113"/>
      <c r="M870" s="114"/>
    </row>
    <row r="871" ht="15" customHeight="1" spans="1:13">
      <c r="A871" s="112" t="s">
        <v>186</v>
      </c>
      <c r="B871" s="112"/>
      <c r="C871" s="111"/>
      <c r="D871" s="111"/>
      <c r="E871" s="112"/>
      <c r="F871" s="113"/>
      <c r="H871" s="113"/>
      <c r="M871" s="114"/>
    </row>
    <row r="872" ht="15" customHeight="1" spans="1:13">
      <c r="A872" s="112" t="s">
        <v>814</v>
      </c>
      <c r="B872" s="112">
        <f>C872+D872</f>
        <v>545</v>
      </c>
      <c r="C872" s="111">
        <v>545</v>
      </c>
      <c r="D872" s="111"/>
      <c r="E872" s="112"/>
      <c r="F872" s="113"/>
      <c r="H872" s="113"/>
      <c r="M872" s="114"/>
    </row>
    <row r="873" ht="15" customHeight="1" spans="1:13">
      <c r="A873" s="112" t="s">
        <v>815</v>
      </c>
      <c r="B873" s="112">
        <f>C873+D873</f>
        <v>1203</v>
      </c>
      <c r="C873" s="111">
        <v>805</v>
      </c>
      <c r="D873" s="111">
        <v>398</v>
      </c>
      <c r="E873" s="112"/>
      <c r="F873" s="113"/>
      <c r="H873" s="113"/>
      <c r="M873" s="114"/>
    </row>
    <row r="874" ht="15" customHeight="1" spans="1:13">
      <c r="A874" s="112" t="s">
        <v>816</v>
      </c>
      <c r="B874" s="112"/>
      <c r="C874" s="111"/>
      <c r="D874" s="111"/>
      <c r="E874" s="112"/>
      <c r="F874" s="113"/>
      <c r="H874" s="113"/>
      <c r="M874" s="114"/>
    </row>
    <row r="875" ht="15" customHeight="1" spans="1:13">
      <c r="A875" s="112" t="s">
        <v>817</v>
      </c>
      <c r="B875" s="112">
        <f>C875+D875</f>
        <v>148</v>
      </c>
      <c r="C875" s="111">
        <v>148</v>
      </c>
      <c r="D875" s="111"/>
      <c r="E875" s="112"/>
      <c r="F875" s="113"/>
      <c r="H875" s="113"/>
      <c r="M875" s="114"/>
    </row>
    <row r="876" ht="15" customHeight="1" spans="1:13">
      <c r="A876" s="112" t="s">
        <v>818</v>
      </c>
      <c r="B876" s="112">
        <f>C876+D876</f>
        <v>5</v>
      </c>
      <c r="C876" s="111"/>
      <c r="D876" s="111">
        <v>5</v>
      </c>
      <c r="E876" s="112"/>
      <c r="F876" s="113"/>
      <c r="H876" s="113"/>
      <c r="M876" s="114"/>
    </row>
    <row r="877" ht="15" customHeight="1" spans="1:13">
      <c r="A877" s="112" t="s">
        <v>819</v>
      </c>
      <c r="B877" s="112"/>
      <c r="C877" s="111"/>
      <c r="D877" s="111"/>
      <c r="E877" s="112"/>
      <c r="F877" s="113"/>
      <c r="H877" s="113"/>
      <c r="M877" s="114"/>
    </row>
    <row r="878" ht="15" customHeight="1" spans="1:13">
      <c r="A878" s="112" t="s">
        <v>820</v>
      </c>
      <c r="B878" s="112"/>
      <c r="C878" s="111"/>
      <c r="D878" s="111"/>
      <c r="E878" s="112"/>
      <c r="F878" s="113"/>
      <c r="H878" s="113"/>
      <c r="M878" s="114"/>
    </row>
    <row r="879" ht="15" customHeight="1" spans="1:13">
      <c r="A879" s="112" t="s">
        <v>821</v>
      </c>
      <c r="B879" s="112"/>
      <c r="C879" s="111"/>
      <c r="D879" s="111"/>
      <c r="E879" s="112"/>
      <c r="F879" s="113"/>
      <c r="H879" s="113"/>
      <c r="M879" s="114"/>
    </row>
    <row r="880" ht="15" customHeight="1" spans="1:13">
      <c r="A880" s="112" t="s">
        <v>822</v>
      </c>
      <c r="B880" s="112"/>
      <c r="C880" s="111"/>
      <c r="D880" s="111"/>
      <c r="E880" s="112"/>
      <c r="F880" s="113"/>
      <c r="H880" s="113"/>
      <c r="M880" s="114"/>
    </row>
    <row r="881" ht="15" customHeight="1" spans="1:13">
      <c r="A881" s="112" t="s">
        <v>823</v>
      </c>
      <c r="B881" s="112"/>
      <c r="C881" s="111"/>
      <c r="D881" s="111"/>
      <c r="E881" s="112"/>
      <c r="F881" s="113"/>
      <c r="H881" s="113"/>
      <c r="M881" s="114"/>
    </row>
    <row r="882" ht="15" customHeight="1" spans="1:13">
      <c r="A882" s="112" t="s">
        <v>824</v>
      </c>
      <c r="B882" s="112"/>
      <c r="C882" s="111"/>
      <c r="D882" s="111"/>
      <c r="E882" s="112"/>
      <c r="F882" s="113"/>
      <c r="H882" s="113"/>
      <c r="M882" s="114"/>
    </row>
    <row r="883" ht="15" customHeight="1" spans="1:13">
      <c r="A883" s="112" t="s">
        <v>825</v>
      </c>
      <c r="B883" s="112"/>
      <c r="C883" s="111"/>
      <c r="D883" s="111"/>
      <c r="E883" s="112"/>
      <c r="F883" s="113"/>
      <c r="H883" s="113"/>
      <c r="M883" s="114"/>
    </row>
    <row r="884" ht="15" customHeight="1" spans="1:13">
      <c r="A884" s="112" t="s">
        <v>826</v>
      </c>
      <c r="B884" s="112"/>
      <c r="C884" s="111"/>
      <c r="D884" s="111"/>
      <c r="E884" s="112"/>
      <c r="F884" s="113"/>
      <c r="H884" s="113"/>
      <c r="M884" s="114"/>
    </row>
    <row r="885" ht="15" customHeight="1" spans="1:13">
      <c r="A885" s="112" t="s">
        <v>827</v>
      </c>
      <c r="B885" s="112"/>
      <c r="C885" s="111"/>
      <c r="D885" s="111"/>
      <c r="E885" s="112"/>
      <c r="F885" s="113"/>
      <c r="H885" s="113"/>
      <c r="M885" s="114"/>
    </row>
    <row r="886" ht="15" customHeight="1" spans="1:13">
      <c r="A886" s="112" t="s">
        <v>828</v>
      </c>
      <c r="B886" s="112">
        <f>C886+D886</f>
        <v>291</v>
      </c>
      <c r="C886" s="111">
        <v>291</v>
      </c>
      <c r="D886" s="111"/>
      <c r="E886" s="112"/>
      <c r="F886" s="113"/>
      <c r="H886" s="113"/>
      <c r="M886" s="114"/>
    </row>
    <row r="887" ht="15" customHeight="1" spans="1:13">
      <c r="A887" s="112" t="s">
        <v>829</v>
      </c>
      <c r="B887" s="112"/>
      <c r="C887" s="111"/>
      <c r="D887" s="111"/>
      <c r="E887" s="112"/>
      <c r="F887" s="113"/>
      <c r="H887" s="113"/>
      <c r="M887" s="114"/>
    </row>
    <row r="888" ht="15" customHeight="1" spans="1:13">
      <c r="A888" s="112" t="s">
        <v>798</v>
      </c>
      <c r="B888" s="112"/>
      <c r="C888" s="111"/>
      <c r="D888" s="111"/>
      <c r="E888" s="112"/>
      <c r="F888" s="113"/>
      <c r="H888" s="113"/>
      <c r="M888" s="114"/>
    </row>
    <row r="889" ht="15" customHeight="1" spans="1:13">
      <c r="A889" s="112" t="s">
        <v>830</v>
      </c>
      <c r="B889" s="112"/>
      <c r="C889" s="111"/>
      <c r="D889" s="111"/>
      <c r="E889" s="112"/>
      <c r="F889" s="113"/>
      <c r="H889" s="113"/>
      <c r="M889" s="114"/>
    </row>
    <row r="890" ht="15" customHeight="1" spans="1:13">
      <c r="A890" s="112" t="s">
        <v>831</v>
      </c>
      <c r="B890" s="112">
        <f>C890+D890</f>
        <v>178</v>
      </c>
      <c r="C890" s="111">
        <v>178</v>
      </c>
      <c r="D890" s="111"/>
      <c r="E890" s="112"/>
      <c r="F890" s="113"/>
      <c r="H890" s="113"/>
      <c r="M890" s="114"/>
    </row>
    <row r="891" ht="15" customHeight="1" spans="1:13">
      <c r="A891" s="112" t="s">
        <v>832</v>
      </c>
      <c r="B891" s="112">
        <f>C891+D891</f>
        <v>1878</v>
      </c>
      <c r="C891" s="111">
        <f>SUM(C892:C918)</f>
        <v>1508</v>
      </c>
      <c r="D891" s="111">
        <f>SUM(D892:D918)</f>
        <v>370</v>
      </c>
      <c r="E891" s="112"/>
      <c r="F891" s="113"/>
      <c r="H891" s="113"/>
      <c r="M891" s="114"/>
    </row>
    <row r="892" ht="15" customHeight="1" spans="1:13">
      <c r="A892" s="112" t="s">
        <v>184</v>
      </c>
      <c r="B892" s="112">
        <f>C892+D892</f>
        <v>127</v>
      </c>
      <c r="C892" s="111">
        <v>127</v>
      </c>
      <c r="D892" s="111"/>
      <c r="E892" s="112"/>
      <c r="F892" s="113"/>
      <c r="H892" s="113"/>
      <c r="M892" s="114"/>
    </row>
    <row r="893" ht="15" customHeight="1" spans="1:13">
      <c r="A893" s="112" t="s">
        <v>185</v>
      </c>
      <c r="B893" s="112"/>
      <c r="C893" s="111"/>
      <c r="D893" s="111"/>
      <c r="E893" s="112"/>
      <c r="F893" s="113"/>
      <c r="H893" s="113"/>
      <c r="M893" s="114"/>
    </row>
    <row r="894" ht="15" customHeight="1" spans="1:13">
      <c r="A894" s="112" t="s">
        <v>186</v>
      </c>
      <c r="B894" s="112">
        <f>C894+D894</f>
        <v>156</v>
      </c>
      <c r="C894" s="111">
        <v>156</v>
      </c>
      <c r="D894" s="111"/>
      <c r="E894" s="112"/>
      <c r="F894" s="113"/>
      <c r="H894" s="113"/>
      <c r="M894" s="114"/>
    </row>
    <row r="895" ht="15" customHeight="1" spans="1:13">
      <c r="A895" s="112" t="s">
        <v>833</v>
      </c>
      <c r="B895" s="112"/>
      <c r="C895" s="111"/>
      <c r="D895" s="111"/>
      <c r="E895" s="112"/>
      <c r="F895" s="113"/>
      <c r="H895" s="113"/>
      <c r="M895" s="114"/>
    </row>
    <row r="896" ht="15" customHeight="1" spans="1:13">
      <c r="A896" s="112" t="s">
        <v>834</v>
      </c>
      <c r="B896" s="112"/>
      <c r="C896" s="111"/>
      <c r="D896" s="111"/>
      <c r="E896" s="112"/>
      <c r="F896" s="113"/>
      <c r="H896" s="113"/>
      <c r="M896" s="114"/>
    </row>
    <row r="897" ht="15" customHeight="1" spans="1:13">
      <c r="A897" s="112" t="s">
        <v>835</v>
      </c>
      <c r="B897" s="112">
        <f>C897+D897</f>
        <v>15</v>
      </c>
      <c r="C897" s="111">
        <v>15</v>
      </c>
      <c r="D897" s="111"/>
      <c r="E897" s="112"/>
      <c r="F897" s="113"/>
      <c r="H897" s="113"/>
      <c r="M897" s="114"/>
    </row>
    <row r="898" ht="15" customHeight="1" spans="1:13">
      <c r="A898" s="112" t="s">
        <v>836</v>
      </c>
      <c r="B898" s="112"/>
      <c r="C898" s="111"/>
      <c r="D898" s="111"/>
      <c r="E898" s="112"/>
      <c r="F898" s="113"/>
      <c r="H898" s="113"/>
      <c r="M898" s="114"/>
    </row>
    <row r="899" ht="15" customHeight="1" spans="1:13">
      <c r="A899" s="112" t="s">
        <v>837</v>
      </c>
      <c r="B899" s="112"/>
      <c r="C899" s="111"/>
      <c r="D899" s="111"/>
      <c r="E899" s="112"/>
      <c r="F899" s="113"/>
      <c r="H899" s="113"/>
      <c r="M899" s="114"/>
    </row>
    <row r="900" ht="15" customHeight="1" spans="1:13">
      <c r="A900" s="112" t="s">
        <v>838</v>
      </c>
      <c r="B900" s="112"/>
      <c r="C900" s="111"/>
      <c r="D900" s="111"/>
      <c r="E900" s="112"/>
      <c r="F900" s="113"/>
      <c r="H900" s="113"/>
      <c r="M900" s="114"/>
    </row>
    <row r="901" ht="15" customHeight="1" spans="1:13">
      <c r="A901" s="112" t="s">
        <v>839</v>
      </c>
      <c r="B901" s="112">
        <f>C901+D901</f>
        <v>459</v>
      </c>
      <c r="C901" s="111">
        <v>409</v>
      </c>
      <c r="D901" s="111">
        <v>50</v>
      </c>
      <c r="E901" s="112"/>
      <c r="F901" s="113"/>
      <c r="H901" s="113"/>
      <c r="M901" s="114"/>
    </row>
    <row r="902" ht="15" customHeight="1" spans="1:13">
      <c r="A902" s="112" t="s">
        <v>840</v>
      </c>
      <c r="B902" s="112"/>
      <c r="C902" s="111"/>
      <c r="D902" s="111"/>
      <c r="E902" s="112"/>
      <c r="F902" s="113"/>
      <c r="H902" s="113"/>
      <c r="M902" s="114"/>
    </row>
    <row r="903" ht="15" customHeight="1" spans="1:13">
      <c r="A903" s="112" t="s">
        <v>841</v>
      </c>
      <c r="B903" s="112">
        <f>C903+D903</f>
        <v>20</v>
      </c>
      <c r="C903" s="111">
        <v>20</v>
      </c>
      <c r="D903" s="111"/>
      <c r="E903" s="112"/>
      <c r="F903" s="113"/>
      <c r="H903" s="113"/>
      <c r="M903" s="114"/>
    </row>
    <row r="904" ht="15" customHeight="1" spans="1:13">
      <c r="A904" s="112" t="s">
        <v>842</v>
      </c>
      <c r="B904" s="112"/>
      <c r="C904" s="111"/>
      <c r="D904" s="111"/>
      <c r="E904" s="112"/>
      <c r="F904" s="113"/>
      <c r="H904" s="113"/>
      <c r="M904" s="114"/>
    </row>
    <row r="905" ht="15" customHeight="1" spans="1:13">
      <c r="A905" s="112" t="s">
        <v>843</v>
      </c>
      <c r="B905" s="112">
        <f>C905+D905</f>
        <v>18</v>
      </c>
      <c r="C905" s="111">
        <v>18</v>
      </c>
      <c r="D905" s="111"/>
      <c r="E905" s="112"/>
      <c r="F905" s="113"/>
      <c r="H905" s="113"/>
      <c r="M905" s="114"/>
    </row>
    <row r="906" ht="15" customHeight="1" spans="1:13">
      <c r="A906" s="112" t="s">
        <v>844</v>
      </c>
      <c r="B906" s="112">
        <f>C906+D906</f>
        <v>32</v>
      </c>
      <c r="C906" s="111">
        <v>32</v>
      </c>
      <c r="D906" s="111"/>
      <c r="E906" s="112"/>
      <c r="F906" s="113"/>
      <c r="H906" s="113"/>
      <c r="M906" s="114"/>
    </row>
    <row r="907" ht="15" customHeight="1" spans="1:13">
      <c r="A907" s="112" t="s">
        <v>845</v>
      </c>
      <c r="B907" s="112"/>
      <c r="C907" s="111"/>
      <c r="D907" s="111"/>
      <c r="E907" s="112"/>
      <c r="F907" s="113"/>
      <c r="H907" s="113"/>
      <c r="M907" s="114"/>
    </row>
    <row r="908" ht="15" customHeight="1" spans="1:13">
      <c r="A908" s="112" t="s">
        <v>846</v>
      </c>
      <c r="B908" s="112"/>
      <c r="C908" s="111"/>
      <c r="D908" s="111"/>
      <c r="E908" s="112"/>
      <c r="F908" s="113"/>
      <c r="H908" s="113"/>
      <c r="M908" s="114"/>
    </row>
    <row r="909" ht="15" customHeight="1" spans="1:13">
      <c r="A909" s="112" t="s">
        <v>847</v>
      </c>
      <c r="B909" s="112"/>
      <c r="C909" s="111"/>
      <c r="D909" s="111"/>
      <c r="E909" s="112"/>
      <c r="F909" s="113"/>
      <c r="H909" s="113"/>
      <c r="M909" s="114"/>
    </row>
    <row r="910" ht="15" customHeight="1" spans="1:13">
      <c r="A910" s="112" t="s">
        <v>848</v>
      </c>
      <c r="B910" s="112">
        <f>C910+D910</f>
        <v>26</v>
      </c>
      <c r="C910" s="111">
        <v>26</v>
      </c>
      <c r="D910" s="111"/>
      <c r="E910" s="112"/>
      <c r="F910" s="113"/>
      <c r="H910" s="113"/>
      <c r="M910" s="114"/>
    </row>
    <row r="911" ht="15" customHeight="1" spans="1:13">
      <c r="A911" s="112" t="s">
        <v>849</v>
      </c>
      <c r="B911" s="112"/>
      <c r="C911" s="111"/>
      <c r="D911" s="111"/>
      <c r="E911" s="112"/>
      <c r="F911" s="113"/>
      <c r="H911" s="113"/>
      <c r="M911" s="114"/>
    </row>
    <row r="912" ht="15" customHeight="1" spans="1:13">
      <c r="A912" s="112" t="s">
        <v>850</v>
      </c>
      <c r="B912" s="112"/>
      <c r="C912" s="111"/>
      <c r="D912" s="111"/>
      <c r="E912" s="112"/>
      <c r="F912" s="113"/>
      <c r="H912" s="113"/>
      <c r="M912" s="114"/>
    </row>
    <row r="913" ht="15" customHeight="1" spans="1:13">
      <c r="A913" s="112" t="s">
        <v>825</v>
      </c>
      <c r="B913" s="112"/>
      <c r="C913" s="111"/>
      <c r="D913" s="111"/>
      <c r="E913" s="112"/>
      <c r="F913" s="113"/>
      <c r="H913" s="113"/>
      <c r="M913" s="114"/>
    </row>
    <row r="914" ht="15" customHeight="1" spans="1:13">
      <c r="A914" s="112" t="s">
        <v>851</v>
      </c>
      <c r="B914" s="112"/>
      <c r="C914" s="111"/>
      <c r="D914" s="111"/>
      <c r="E914" s="112"/>
      <c r="F914" s="113"/>
      <c r="H914" s="113"/>
      <c r="M914" s="114"/>
    </row>
    <row r="915" ht="15" customHeight="1" spans="1:13">
      <c r="A915" s="112" t="s">
        <v>852</v>
      </c>
      <c r="B915" s="112"/>
      <c r="C915" s="111"/>
      <c r="D915" s="111"/>
      <c r="E915" s="112"/>
      <c r="F915" s="113"/>
      <c r="H915" s="113"/>
      <c r="M915" s="114"/>
    </row>
    <row r="916" ht="15" customHeight="1" spans="1:13">
      <c r="A916" s="112" t="s">
        <v>853</v>
      </c>
      <c r="B916" s="112"/>
      <c r="C916" s="111"/>
      <c r="D916" s="111"/>
      <c r="E916" s="112"/>
      <c r="F916" s="113"/>
      <c r="H916" s="113"/>
      <c r="M916" s="114"/>
    </row>
    <row r="917" ht="15" customHeight="1" spans="1:13">
      <c r="A917" s="112" t="s">
        <v>854</v>
      </c>
      <c r="B917" s="112"/>
      <c r="C917" s="111"/>
      <c r="D917" s="111"/>
      <c r="E917" s="112"/>
      <c r="F917" s="113"/>
      <c r="H917" s="113"/>
      <c r="M917" s="114"/>
    </row>
    <row r="918" ht="15" customHeight="1" spans="1:13">
      <c r="A918" s="112" t="s">
        <v>855</v>
      </c>
      <c r="B918" s="112">
        <f>C918+D918</f>
        <v>1025</v>
      </c>
      <c r="C918" s="111">
        <v>705</v>
      </c>
      <c r="D918" s="111">
        <v>320</v>
      </c>
      <c r="E918" s="112"/>
      <c r="F918" s="113"/>
      <c r="H918" s="113"/>
      <c r="M918" s="114"/>
    </row>
    <row r="919" ht="15" customHeight="1" spans="1:13">
      <c r="A919" s="112" t="s">
        <v>856</v>
      </c>
      <c r="B919" s="112">
        <f>C919+D919</f>
        <v>12315</v>
      </c>
      <c r="C919" s="111">
        <f>SUM(C920:C929)</f>
        <v>12315</v>
      </c>
      <c r="D919" s="111"/>
      <c r="E919" s="112"/>
      <c r="F919" s="113"/>
      <c r="H919" s="113"/>
      <c r="M919" s="114"/>
    </row>
    <row r="920" ht="15" customHeight="1" spans="1:13">
      <c r="A920" s="112" t="s">
        <v>184</v>
      </c>
      <c r="B920" s="112"/>
      <c r="C920" s="111"/>
      <c r="D920" s="111"/>
      <c r="E920" s="112"/>
      <c r="F920" s="113"/>
      <c r="H920" s="113"/>
      <c r="M920" s="114"/>
    </row>
    <row r="921" ht="15" customHeight="1" spans="1:13">
      <c r="A921" s="112" t="s">
        <v>185</v>
      </c>
      <c r="B921" s="112"/>
      <c r="C921" s="111"/>
      <c r="D921" s="111"/>
      <c r="E921" s="112"/>
      <c r="F921" s="113"/>
      <c r="H921" s="113"/>
      <c r="M921" s="114"/>
    </row>
    <row r="922" ht="15" customHeight="1" spans="1:13">
      <c r="A922" s="112" t="s">
        <v>186</v>
      </c>
      <c r="B922" s="112"/>
      <c r="C922" s="111"/>
      <c r="D922" s="111"/>
      <c r="E922" s="112"/>
      <c r="F922" s="113"/>
      <c r="H922" s="113"/>
      <c r="M922" s="114"/>
    </row>
    <row r="923" ht="15" customHeight="1" spans="1:13">
      <c r="A923" s="112" t="s">
        <v>857</v>
      </c>
      <c r="B923" s="112"/>
      <c r="C923" s="111"/>
      <c r="D923" s="111"/>
      <c r="E923" s="112"/>
      <c r="F923" s="113"/>
      <c r="H923" s="113"/>
      <c r="M923" s="114"/>
    </row>
    <row r="924" ht="15" customHeight="1" spans="1:13">
      <c r="A924" s="112" t="s">
        <v>858</v>
      </c>
      <c r="B924" s="112"/>
      <c r="C924" s="111"/>
      <c r="D924" s="111"/>
      <c r="E924" s="112"/>
      <c r="F924" s="113"/>
      <c r="H924" s="113"/>
      <c r="M924" s="114"/>
    </row>
    <row r="925" ht="15" customHeight="1" spans="1:13">
      <c r="A925" s="112" t="s">
        <v>859</v>
      </c>
      <c r="B925" s="112"/>
      <c r="C925" s="111"/>
      <c r="D925" s="111"/>
      <c r="E925" s="112"/>
      <c r="F925" s="113"/>
      <c r="H925" s="113"/>
      <c r="M925" s="114"/>
    </row>
    <row r="926" ht="15" customHeight="1" spans="1:13">
      <c r="A926" s="112" t="s">
        <v>860</v>
      </c>
      <c r="B926" s="112"/>
      <c r="C926" s="111"/>
      <c r="D926" s="111"/>
      <c r="E926" s="112"/>
      <c r="F926" s="113"/>
      <c r="H926" s="113"/>
      <c r="M926" s="114"/>
    </row>
    <row r="927" ht="15" customHeight="1" spans="1:13">
      <c r="A927" s="112" t="s">
        <v>861</v>
      </c>
      <c r="B927" s="112"/>
      <c r="C927" s="111"/>
      <c r="D927" s="111"/>
      <c r="E927" s="112"/>
      <c r="F927" s="113"/>
      <c r="H927" s="113"/>
      <c r="M927" s="114"/>
    </row>
    <row r="928" ht="15" customHeight="1" spans="1:13">
      <c r="A928" s="112" t="s">
        <v>193</v>
      </c>
      <c r="B928" s="112"/>
      <c r="C928" s="111"/>
      <c r="D928" s="111"/>
      <c r="E928" s="112"/>
      <c r="F928" s="113"/>
      <c r="H928" s="113"/>
      <c r="M928" s="114"/>
    </row>
    <row r="929" ht="15" customHeight="1" spans="1:13">
      <c r="A929" s="112" t="s">
        <v>862</v>
      </c>
      <c r="B929" s="112">
        <f>C929+D929</f>
        <v>12315</v>
      </c>
      <c r="C929" s="111">
        <v>12315</v>
      </c>
      <c r="D929" s="111"/>
      <c r="E929" s="112"/>
      <c r="F929" s="113"/>
      <c r="H929" s="113"/>
      <c r="M929" s="114"/>
    </row>
    <row r="930" ht="15" customHeight="1" spans="1:13">
      <c r="A930" s="112" t="s">
        <v>863</v>
      </c>
      <c r="B930" s="112">
        <f>C930+D930</f>
        <v>1683</v>
      </c>
      <c r="C930" s="111">
        <f>SUM(C931:C936)</f>
        <v>1683</v>
      </c>
      <c r="D930" s="111"/>
      <c r="E930" s="112"/>
      <c r="F930" s="113"/>
      <c r="H930" s="113"/>
      <c r="M930" s="114"/>
    </row>
    <row r="931" ht="15" customHeight="1" spans="1:13">
      <c r="A931" s="112" t="s">
        <v>864</v>
      </c>
      <c r="B931" s="112">
        <f>C931+D931</f>
        <v>539</v>
      </c>
      <c r="C931" s="111">
        <v>539</v>
      </c>
      <c r="D931" s="111"/>
      <c r="E931" s="112"/>
      <c r="F931" s="113"/>
      <c r="H931" s="113"/>
      <c r="M931" s="114"/>
    </row>
    <row r="932" ht="15" customHeight="1" spans="1:13">
      <c r="A932" s="112" t="s">
        <v>865</v>
      </c>
      <c r="B932" s="112"/>
      <c r="C932" s="111"/>
      <c r="D932" s="111"/>
      <c r="E932" s="112"/>
      <c r="F932" s="113"/>
      <c r="H932" s="113"/>
      <c r="M932" s="114"/>
    </row>
    <row r="933" ht="15" customHeight="1" spans="1:13">
      <c r="A933" s="112" t="s">
        <v>866</v>
      </c>
      <c r="B933" s="112">
        <f>C933+D933</f>
        <v>1144</v>
      </c>
      <c r="C933" s="111">
        <v>1144</v>
      </c>
      <c r="D933" s="111"/>
      <c r="E933" s="112"/>
      <c r="F933" s="113"/>
      <c r="H933" s="113"/>
      <c r="M933" s="114"/>
    </row>
    <row r="934" ht="15" customHeight="1" spans="1:13">
      <c r="A934" s="112" t="s">
        <v>867</v>
      </c>
      <c r="B934" s="112"/>
      <c r="C934" s="111"/>
      <c r="D934" s="111"/>
      <c r="E934" s="112"/>
      <c r="F934" s="113"/>
      <c r="H934" s="113"/>
      <c r="M934" s="114"/>
    </row>
    <row r="935" ht="15" customHeight="1" spans="1:13">
      <c r="A935" s="112" t="s">
        <v>868</v>
      </c>
      <c r="B935" s="112"/>
      <c r="C935" s="111"/>
      <c r="D935" s="111"/>
      <c r="E935" s="112"/>
      <c r="F935" s="113"/>
      <c r="H935" s="113"/>
      <c r="M935" s="114"/>
    </row>
    <row r="936" ht="15" customHeight="1" spans="1:13">
      <c r="A936" s="112" t="s">
        <v>869</v>
      </c>
      <c r="B936" s="112"/>
      <c r="C936" s="111"/>
      <c r="D936" s="111"/>
      <c r="E936" s="112"/>
      <c r="F936" s="113"/>
      <c r="H936" s="113"/>
      <c r="M936" s="114"/>
    </row>
    <row r="937" ht="15" customHeight="1" spans="1:13">
      <c r="A937" s="112" t="s">
        <v>870</v>
      </c>
      <c r="B937" s="112">
        <f>C937+D937</f>
        <v>3689</v>
      </c>
      <c r="C937" s="111">
        <f>SUM(C938:C942)</f>
        <v>2680</v>
      </c>
      <c r="D937" s="111">
        <f>SUM(D938:D942)</f>
        <v>1009</v>
      </c>
      <c r="E937" s="112"/>
      <c r="F937" s="113"/>
      <c r="H937" s="113"/>
      <c r="M937" s="114"/>
    </row>
    <row r="938" ht="15" customHeight="1" spans="1:13">
      <c r="A938" s="112" t="s">
        <v>871</v>
      </c>
      <c r="B938" s="112">
        <f>C938+D938</f>
        <v>9</v>
      </c>
      <c r="C938" s="111"/>
      <c r="D938" s="111">
        <v>9</v>
      </c>
      <c r="E938" s="112"/>
      <c r="F938" s="113"/>
      <c r="H938" s="113"/>
      <c r="M938" s="114"/>
    </row>
    <row r="939" ht="15" customHeight="1" spans="1:13">
      <c r="A939" s="112" t="s">
        <v>872</v>
      </c>
      <c r="B939" s="112">
        <f>C939+D939</f>
        <v>3680</v>
      </c>
      <c r="C939" s="111">
        <v>2680</v>
      </c>
      <c r="D939" s="111">
        <v>1000</v>
      </c>
      <c r="E939" s="112"/>
      <c r="F939" s="113"/>
      <c r="H939" s="113"/>
      <c r="M939" s="114"/>
    </row>
    <row r="940" ht="15" customHeight="1" spans="1:13">
      <c r="A940" s="112" t="s">
        <v>873</v>
      </c>
      <c r="B940" s="112"/>
      <c r="C940" s="111"/>
      <c r="D940" s="111"/>
      <c r="E940" s="112"/>
      <c r="F940" s="113"/>
      <c r="H940" s="113"/>
      <c r="M940" s="114"/>
    </row>
    <row r="941" ht="15" customHeight="1" spans="1:13">
      <c r="A941" s="112" t="s">
        <v>874</v>
      </c>
      <c r="B941" s="112"/>
      <c r="C941" s="111"/>
      <c r="D941" s="111"/>
      <c r="E941" s="112"/>
      <c r="F941" s="113"/>
      <c r="H941" s="113"/>
      <c r="M941" s="114"/>
    </row>
    <row r="942" ht="15" customHeight="1" spans="1:13">
      <c r="A942" s="112" t="s">
        <v>875</v>
      </c>
      <c r="B942" s="112"/>
      <c r="C942" s="111"/>
      <c r="D942" s="111"/>
      <c r="E942" s="112"/>
      <c r="F942" s="113"/>
      <c r="H942" s="113"/>
      <c r="M942" s="114"/>
    </row>
    <row r="943" ht="15" customHeight="1" spans="1:13">
      <c r="A943" s="112" t="s">
        <v>876</v>
      </c>
      <c r="B943" s="112"/>
      <c r="C943" s="111"/>
      <c r="D943" s="111"/>
      <c r="E943" s="112"/>
      <c r="F943" s="113"/>
      <c r="H943" s="113"/>
      <c r="M943" s="114"/>
    </row>
    <row r="944" ht="15" customHeight="1" spans="1:13">
      <c r="A944" s="112" t="s">
        <v>877</v>
      </c>
      <c r="B944" s="112"/>
      <c r="C944" s="111"/>
      <c r="D944" s="111"/>
      <c r="E944" s="112"/>
      <c r="F944" s="113"/>
      <c r="H944" s="113"/>
      <c r="M944" s="114"/>
    </row>
    <row r="945" ht="15" customHeight="1" spans="1:13">
      <c r="A945" s="112" t="s">
        <v>878</v>
      </c>
      <c r="B945" s="112"/>
      <c r="C945" s="111"/>
      <c r="D945" s="111"/>
      <c r="E945" s="112"/>
      <c r="F945" s="113"/>
      <c r="H945" s="113"/>
      <c r="M945" s="114"/>
    </row>
    <row r="946" ht="15" customHeight="1" spans="1:13">
      <c r="A946" s="112" t="s">
        <v>879</v>
      </c>
      <c r="B946" s="112">
        <f>C946+D946</f>
        <v>5</v>
      </c>
      <c r="C946" s="111"/>
      <c r="D946" s="111">
        <f>SUM(D947:D948)</f>
        <v>5</v>
      </c>
      <c r="E946" s="112"/>
      <c r="F946" s="113"/>
      <c r="H946" s="113"/>
      <c r="M946" s="114"/>
    </row>
    <row r="947" ht="15" customHeight="1" spans="1:13">
      <c r="A947" s="112" t="s">
        <v>880</v>
      </c>
      <c r="B947" s="112"/>
      <c r="C947" s="111"/>
      <c r="D947" s="111"/>
      <c r="E947" s="112"/>
      <c r="F947" s="113"/>
      <c r="H947" s="113"/>
      <c r="M947" s="114"/>
    </row>
    <row r="948" ht="15" customHeight="1" spans="1:13">
      <c r="A948" s="112" t="s">
        <v>881</v>
      </c>
      <c r="B948" s="112">
        <f>C948+D948</f>
        <v>5</v>
      </c>
      <c r="C948" s="111"/>
      <c r="D948" s="111">
        <v>5</v>
      </c>
      <c r="E948" s="112"/>
      <c r="F948" s="113"/>
      <c r="H948" s="113"/>
      <c r="M948" s="114"/>
    </row>
    <row r="949" ht="15" customHeight="1" spans="1:13">
      <c r="A949" s="112" t="s">
        <v>128</v>
      </c>
      <c r="B949" s="112">
        <f>C949+D949</f>
        <v>2392</v>
      </c>
      <c r="C949" s="111">
        <f>C950+C971+C998</f>
        <v>2392</v>
      </c>
      <c r="D949" s="111"/>
      <c r="E949" s="112"/>
      <c r="F949" s="113"/>
      <c r="H949" s="113"/>
      <c r="M949" s="114"/>
    </row>
    <row r="950" ht="15" customHeight="1" spans="1:13">
      <c r="A950" s="112" t="s">
        <v>882</v>
      </c>
      <c r="B950" s="112">
        <f>C950+D950</f>
        <v>2303</v>
      </c>
      <c r="C950" s="111">
        <f>SUM(C951:C970)</f>
        <v>2303</v>
      </c>
      <c r="D950" s="111"/>
      <c r="E950" s="112"/>
      <c r="F950" s="113"/>
      <c r="H950" s="113"/>
      <c r="M950" s="114"/>
    </row>
    <row r="951" ht="15" customHeight="1" spans="1:13">
      <c r="A951" s="112" t="s">
        <v>184</v>
      </c>
      <c r="B951" s="112">
        <f>C951+D951</f>
        <v>102</v>
      </c>
      <c r="C951" s="111">
        <v>102</v>
      </c>
      <c r="D951" s="111"/>
      <c r="E951" s="112"/>
      <c r="F951" s="113"/>
      <c r="H951" s="113"/>
      <c r="M951" s="114"/>
    </row>
    <row r="952" ht="15" customHeight="1" spans="1:13">
      <c r="A952" s="112" t="s">
        <v>185</v>
      </c>
      <c r="B952" s="112"/>
      <c r="C952" s="111"/>
      <c r="D952" s="111"/>
      <c r="E952" s="112"/>
      <c r="F952" s="113"/>
      <c r="H952" s="113"/>
      <c r="M952" s="114"/>
    </row>
    <row r="953" ht="15" customHeight="1" spans="1:13">
      <c r="A953" s="112" t="s">
        <v>186</v>
      </c>
      <c r="B953" s="112"/>
      <c r="C953" s="111"/>
      <c r="D953" s="111"/>
      <c r="E953" s="112"/>
      <c r="F953" s="113"/>
      <c r="H953" s="113"/>
      <c r="M953" s="114"/>
    </row>
    <row r="954" ht="15" customHeight="1" spans="1:13">
      <c r="A954" s="112" t="s">
        <v>883</v>
      </c>
      <c r="B954" s="112">
        <f>C954+D954</f>
        <v>288</v>
      </c>
      <c r="C954" s="111">
        <v>288</v>
      </c>
      <c r="D954" s="111"/>
      <c r="E954" s="112"/>
      <c r="F954" s="113"/>
      <c r="H954" s="113"/>
      <c r="M954" s="114"/>
    </row>
    <row r="955" ht="15" customHeight="1" spans="1:13">
      <c r="A955" s="112" t="s">
        <v>884</v>
      </c>
      <c r="B955" s="112">
        <f>C955+D955</f>
        <v>965</v>
      </c>
      <c r="C955" s="111">
        <v>965</v>
      </c>
      <c r="D955" s="111"/>
      <c r="E955" s="112"/>
      <c r="F955" s="113"/>
      <c r="H955" s="113"/>
      <c r="M955" s="114"/>
    </row>
    <row r="956" ht="15" customHeight="1" spans="1:13">
      <c r="A956" s="112" t="s">
        <v>885</v>
      </c>
      <c r="B956" s="112"/>
      <c r="C956" s="111"/>
      <c r="D956" s="111"/>
      <c r="E956" s="112"/>
      <c r="F956" s="113"/>
      <c r="H956" s="113"/>
      <c r="M956" s="114"/>
    </row>
    <row r="957" ht="15" customHeight="1" spans="1:13">
      <c r="A957" s="112" t="s">
        <v>886</v>
      </c>
      <c r="B957" s="112">
        <f>C957+D957</f>
        <v>67</v>
      </c>
      <c r="C957" s="111">
        <v>67</v>
      </c>
      <c r="D957" s="111"/>
      <c r="E957" s="112"/>
      <c r="F957" s="113"/>
      <c r="H957" s="113"/>
      <c r="M957" s="114"/>
    </row>
    <row r="958" ht="15" customHeight="1" spans="1:13">
      <c r="A958" s="112" t="s">
        <v>887</v>
      </c>
      <c r="B958" s="112">
        <f>C958+D958</f>
        <v>764</v>
      </c>
      <c r="C958" s="111">
        <v>764</v>
      </c>
      <c r="D958" s="111"/>
      <c r="E958" s="112"/>
      <c r="F958" s="113"/>
      <c r="H958" s="113"/>
      <c r="M958" s="114"/>
    </row>
    <row r="959" ht="15" customHeight="1" spans="1:13">
      <c r="A959" s="112" t="s">
        <v>888</v>
      </c>
      <c r="B959" s="112"/>
      <c r="C959" s="111"/>
      <c r="D959" s="111"/>
      <c r="E959" s="112"/>
      <c r="F959" s="113"/>
      <c r="H959" s="113"/>
      <c r="M959" s="114"/>
    </row>
    <row r="960" ht="15" customHeight="1" spans="1:13">
      <c r="A960" s="112" t="s">
        <v>889</v>
      </c>
      <c r="B960" s="112"/>
      <c r="C960" s="111"/>
      <c r="D960" s="111"/>
      <c r="E960" s="112"/>
      <c r="F960" s="113"/>
      <c r="H960" s="113"/>
      <c r="M960" s="114"/>
    </row>
    <row r="961" ht="15" customHeight="1" spans="1:13">
      <c r="A961" s="112" t="s">
        <v>890</v>
      </c>
      <c r="B961" s="112"/>
      <c r="C961" s="111"/>
      <c r="D961" s="111"/>
      <c r="E961" s="112"/>
      <c r="F961" s="113"/>
      <c r="H961" s="113"/>
      <c r="M961" s="114"/>
    </row>
    <row r="962" ht="15" customHeight="1" spans="1:13">
      <c r="A962" s="112" t="s">
        <v>891</v>
      </c>
      <c r="B962" s="112"/>
      <c r="C962" s="111"/>
      <c r="D962" s="111"/>
      <c r="E962" s="112"/>
      <c r="F962" s="113"/>
      <c r="H962" s="113"/>
      <c r="M962" s="114"/>
    </row>
    <row r="963" ht="15" customHeight="1" spans="1:13">
      <c r="A963" s="112" t="s">
        <v>892</v>
      </c>
      <c r="B963" s="112"/>
      <c r="C963" s="111"/>
      <c r="D963" s="111"/>
      <c r="E963" s="112"/>
      <c r="F963" s="113"/>
      <c r="H963" s="113"/>
      <c r="M963" s="114"/>
    </row>
    <row r="964" ht="15" customHeight="1" spans="1:13">
      <c r="A964" s="112" t="s">
        <v>893</v>
      </c>
      <c r="B964" s="112"/>
      <c r="C964" s="111"/>
      <c r="D964" s="111"/>
      <c r="E964" s="112"/>
      <c r="F964" s="113"/>
      <c r="H964" s="113"/>
      <c r="M964" s="114"/>
    </row>
    <row r="965" ht="15" customHeight="1" spans="1:13">
      <c r="A965" s="112" t="s">
        <v>894</v>
      </c>
      <c r="B965" s="112"/>
      <c r="C965" s="111"/>
      <c r="D965" s="111"/>
      <c r="E965" s="112"/>
      <c r="F965" s="113"/>
      <c r="H965" s="113"/>
      <c r="M965" s="114"/>
    </row>
    <row r="966" ht="15" customHeight="1" spans="1:13">
      <c r="A966" s="112" t="s">
        <v>895</v>
      </c>
      <c r="B966" s="112"/>
      <c r="C966" s="111"/>
      <c r="D966" s="111"/>
      <c r="E966" s="112"/>
      <c r="F966" s="113"/>
      <c r="H966" s="113"/>
      <c r="M966" s="114"/>
    </row>
    <row r="967" ht="15" customHeight="1" spans="1:13">
      <c r="A967" s="112" t="s">
        <v>896</v>
      </c>
      <c r="B967" s="112"/>
      <c r="C967" s="111"/>
      <c r="D967" s="111"/>
      <c r="E967" s="112"/>
      <c r="F967" s="113"/>
      <c r="H967" s="113"/>
      <c r="M967" s="114"/>
    </row>
    <row r="968" ht="15" customHeight="1" spans="1:13">
      <c r="A968" s="112" t="s">
        <v>897</v>
      </c>
      <c r="B968" s="112"/>
      <c r="C968" s="111"/>
      <c r="D968" s="111"/>
      <c r="E968" s="112"/>
      <c r="F968" s="113"/>
      <c r="H968" s="113"/>
      <c r="M968" s="114"/>
    </row>
    <row r="969" ht="15" customHeight="1" spans="1:13">
      <c r="A969" s="112" t="s">
        <v>898</v>
      </c>
      <c r="B969" s="112"/>
      <c r="C969" s="111"/>
      <c r="D969" s="111"/>
      <c r="E969" s="112"/>
      <c r="F969" s="113"/>
      <c r="H969" s="113"/>
      <c r="M969" s="114"/>
    </row>
    <row r="970" ht="15" customHeight="1" spans="1:13">
      <c r="A970" s="112" t="s">
        <v>899</v>
      </c>
      <c r="B970" s="112">
        <f>C970+D970</f>
        <v>117</v>
      </c>
      <c r="C970" s="111">
        <v>117</v>
      </c>
      <c r="D970" s="111"/>
      <c r="E970" s="112"/>
      <c r="F970" s="113"/>
      <c r="H970" s="113"/>
      <c r="M970" s="114"/>
    </row>
    <row r="971" ht="15" customHeight="1" spans="1:13">
      <c r="A971" s="112" t="s">
        <v>900</v>
      </c>
      <c r="B971" s="112"/>
      <c r="C971" s="111"/>
      <c r="D971" s="111"/>
      <c r="E971" s="112"/>
      <c r="F971" s="113"/>
      <c r="H971" s="113"/>
      <c r="M971" s="114"/>
    </row>
    <row r="972" ht="15" customHeight="1" spans="1:13">
      <c r="A972" s="112" t="s">
        <v>184</v>
      </c>
      <c r="B972" s="112"/>
      <c r="C972" s="111"/>
      <c r="D972" s="111"/>
      <c r="E972" s="112"/>
      <c r="F972" s="113"/>
      <c r="H972" s="113"/>
      <c r="M972" s="114"/>
    </row>
    <row r="973" ht="15" customHeight="1" spans="1:13">
      <c r="A973" s="112" t="s">
        <v>185</v>
      </c>
      <c r="B973" s="112"/>
      <c r="C973" s="111"/>
      <c r="D973" s="111"/>
      <c r="E973" s="112"/>
      <c r="F973" s="113"/>
      <c r="H973" s="113"/>
      <c r="M973" s="114"/>
    </row>
    <row r="974" ht="15" customHeight="1" spans="1:13">
      <c r="A974" s="112" t="s">
        <v>186</v>
      </c>
      <c r="B974" s="112"/>
      <c r="C974" s="111"/>
      <c r="D974" s="111"/>
      <c r="E974" s="112"/>
      <c r="F974" s="113"/>
      <c r="H974" s="113"/>
      <c r="M974" s="114"/>
    </row>
    <row r="975" ht="15" customHeight="1" spans="1:13">
      <c r="A975" s="112" t="s">
        <v>901</v>
      </c>
      <c r="B975" s="112"/>
      <c r="C975" s="111"/>
      <c r="D975" s="111"/>
      <c r="E975" s="112"/>
      <c r="F975" s="113"/>
      <c r="H975" s="113"/>
      <c r="M975" s="114"/>
    </row>
    <row r="976" ht="15" customHeight="1" spans="1:13">
      <c r="A976" s="112" t="s">
        <v>902</v>
      </c>
      <c r="B976" s="112"/>
      <c r="C976" s="111"/>
      <c r="D976" s="111"/>
      <c r="E976" s="112"/>
      <c r="F976" s="113"/>
      <c r="H976" s="113"/>
      <c r="M976" s="114"/>
    </row>
    <row r="977" ht="15" customHeight="1" spans="1:13">
      <c r="A977" s="112" t="s">
        <v>903</v>
      </c>
      <c r="B977" s="112"/>
      <c r="C977" s="111"/>
      <c r="D977" s="111"/>
      <c r="E977" s="112"/>
      <c r="F977" s="113"/>
      <c r="H977" s="113"/>
      <c r="M977" s="114"/>
    </row>
    <row r="978" ht="15" customHeight="1" spans="1:13">
      <c r="A978" s="112" t="s">
        <v>904</v>
      </c>
      <c r="B978" s="112"/>
      <c r="C978" s="111"/>
      <c r="D978" s="111"/>
      <c r="E978" s="112"/>
      <c r="F978" s="113"/>
      <c r="H978" s="113"/>
      <c r="M978" s="114"/>
    </row>
    <row r="979" ht="15" customHeight="1" spans="1:13">
      <c r="A979" s="112" t="s">
        <v>905</v>
      </c>
      <c r="B979" s="112"/>
      <c r="C979" s="111"/>
      <c r="D979" s="111"/>
      <c r="E979" s="112"/>
      <c r="F979" s="113"/>
      <c r="H979" s="113"/>
      <c r="M979" s="114"/>
    </row>
    <row r="980" ht="15" customHeight="1" spans="1:13">
      <c r="A980" s="112" t="s">
        <v>906</v>
      </c>
      <c r="B980" s="112"/>
      <c r="C980" s="111"/>
      <c r="D980" s="111"/>
      <c r="E980" s="112"/>
      <c r="F980" s="113"/>
      <c r="H980" s="113"/>
      <c r="M980" s="114"/>
    </row>
    <row r="981" ht="15" customHeight="1" spans="1:13">
      <c r="A981" s="112" t="s">
        <v>907</v>
      </c>
      <c r="B981" s="112"/>
      <c r="C981" s="111"/>
      <c r="D981" s="111"/>
      <c r="E981" s="112"/>
      <c r="F981" s="113"/>
      <c r="H981" s="113"/>
      <c r="M981" s="114"/>
    </row>
    <row r="982" ht="15" customHeight="1" spans="1:13">
      <c r="A982" s="112" t="s">
        <v>184</v>
      </c>
      <c r="B982" s="112"/>
      <c r="C982" s="111"/>
      <c r="D982" s="111"/>
      <c r="E982" s="112"/>
      <c r="F982" s="113"/>
      <c r="H982" s="113"/>
      <c r="M982" s="114"/>
    </row>
    <row r="983" ht="15" customHeight="1" spans="1:13">
      <c r="A983" s="112" t="s">
        <v>185</v>
      </c>
      <c r="B983" s="112"/>
      <c r="C983" s="111"/>
      <c r="D983" s="111"/>
      <c r="E983" s="112"/>
      <c r="F983" s="113"/>
      <c r="H983" s="113"/>
      <c r="M983" s="114"/>
    </row>
    <row r="984" ht="15" customHeight="1" spans="1:13">
      <c r="A984" s="112" t="s">
        <v>186</v>
      </c>
      <c r="B984" s="112"/>
      <c r="C984" s="111"/>
      <c r="D984" s="111"/>
      <c r="E984" s="112"/>
      <c r="F984" s="113"/>
      <c r="H984" s="113"/>
      <c r="M984" s="114"/>
    </row>
    <row r="985" ht="15" customHeight="1" spans="1:13">
      <c r="A985" s="112" t="s">
        <v>908</v>
      </c>
      <c r="B985" s="112"/>
      <c r="C985" s="111"/>
      <c r="D985" s="111"/>
      <c r="E985" s="112"/>
      <c r="F985" s="113"/>
      <c r="H985" s="113"/>
      <c r="M985" s="114"/>
    </row>
    <row r="986" ht="15" customHeight="1" spans="1:13">
      <c r="A986" s="112" t="s">
        <v>909</v>
      </c>
      <c r="B986" s="112"/>
      <c r="C986" s="111"/>
      <c r="D986" s="111"/>
      <c r="E986" s="112"/>
      <c r="F986" s="113"/>
      <c r="H986" s="113"/>
      <c r="M986" s="114"/>
    </row>
    <row r="987" ht="15" customHeight="1" spans="1:13">
      <c r="A987" s="112" t="s">
        <v>910</v>
      </c>
      <c r="B987" s="112"/>
      <c r="C987" s="111"/>
      <c r="D987" s="111"/>
      <c r="E987" s="112"/>
      <c r="F987" s="113"/>
      <c r="H987" s="113"/>
      <c r="M987" s="114"/>
    </row>
    <row r="988" ht="15" customHeight="1" spans="1:13">
      <c r="A988" s="112" t="s">
        <v>911</v>
      </c>
      <c r="B988" s="112"/>
      <c r="C988" s="111"/>
      <c r="D988" s="111"/>
      <c r="E988" s="112"/>
      <c r="F988" s="113"/>
      <c r="H988" s="113"/>
      <c r="M988" s="114"/>
    </row>
    <row r="989" ht="15" customHeight="1" spans="1:13">
      <c r="A989" s="112" t="s">
        <v>912</v>
      </c>
      <c r="B989" s="112"/>
      <c r="C989" s="111"/>
      <c r="D989" s="111"/>
      <c r="E989" s="112"/>
      <c r="F989" s="113"/>
      <c r="H989" s="113"/>
      <c r="M989" s="114"/>
    </row>
    <row r="990" ht="15" customHeight="1" spans="1:13">
      <c r="A990" s="112" t="s">
        <v>913</v>
      </c>
      <c r="B990" s="112"/>
      <c r="C990" s="111"/>
      <c r="D990" s="111"/>
      <c r="E990" s="112"/>
      <c r="F990" s="113"/>
      <c r="H990" s="113"/>
      <c r="M990" s="114"/>
    </row>
    <row r="991" ht="15" customHeight="1" spans="1:13">
      <c r="A991" s="112" t="s">
        <v>914</v>
      </c>
      <c r="B991" s="112"/>
      <c r="C991" s="111"/>
      <c r="D991" s="111"/>
      <c r="E991" s="112"/>
      <c r="F991" s="113"/>
      <c r="H991" s="113"/>
      <c r="M991" s="114"/>
    </row>
    <row r="992" ht="15" customHeight="1" spans="1:13">
      <c r="A992" s="112" t="s">
        <v>184</v>
      </c>
      <c r="B992" s="112"/>
      <c r="C992" s="111"/>
      <c r="D992" s="111"/>
      <c r="E992" s="112"/>
      <c r="F992" s="113"/>
      <c r="H992" s="113"/>
      <c r="M992" s="114"/>
    </row>
    <row r="993" ht="15" customHeight="1" spans="1:13">
      <c r="A993" s="112" t="s">
        <v>185</v>
      </c>
      <c r="B993" s="112"/>
      <c r="C993" s="111"/>
      <c r="D993" s="111"/>
      <c r="E993" s="112"/>
      <c r="F993" s="113"/>
      <c r="H993" s="113"/>
      <c r="M993" s="114"/>
    </row>
    <row r="994" ht="15" customHeight="1" spans="1:13">
      <c r="A994" s="112" t="s">
        <v>186</v>
      </c>
      <c r="B994" s="112"/>
      <c r="C994" s="111"/>
      <c r="D994" s="111"/>
      <c r="E994" s="112"/>
      <c r="F994" s="113"/>
      <c r="H994" s="113"/>
      <c r="M994" s="114"/>
    </row>
    <row r="995" ht="15" customHeight="1" spans="1:13">
      <c r="A995" s="112" t="s">
        <v>905</v>
      </c>
      <c r="B995" s="112"/>
      <c r="C995" s="111"/>
      <c r="D995" s="111"/>
      <c r="E995" s="112"/>
      <c r="F995" s="113"/>
      <c r="H995" s="113"/>
      <c r="M995" s="114"/>
    </row>
    <row r="996" ht="15" customHeight="1" spans="1:13">
      <c r="A996" s="112" t="s">
        <v>915</v>
      </c>
      <c r="B996" s="112"/>
      <c r="C996" s="111"/>
      <c r="D996" s="111"/>
      <c r="E996" s="112"/>
      <c r="F996" s="113"/>
      <c r="H996" s="113"/>
      <c r="M996" s="114"/>
    </row>
    <row r="997" ht="15" customHeight="1" spans="1:13">
      <c r="A997" s="112" t="s">
        <v>916</v>
      </c>
      <c r="B997" s="112"/>
      <c r="C997" s="111"/>
      <c r="D997" s="111"/>
      <c r="E997" s="112"/>
      <c r="F997" s="113"/>
      <c r="H997" s="113"/>
      <c r="M997" s="114"/>
    </row>
    <row r="998" ht="15" customHeight="1" spans="1:13">
      <c r="A998" s="112" t="s">
        <v>917</v>
      </c>
      <c r="B998" s="112">
        <f>C998+D998</f>
        <v>89</v>
      </c>
      <c r="C998" s="111">
        <f>C999+C1000</f>
        <v>89</v>
      </c>
      <c r="D998" s="111"/>
      <c r="E998" s="112"/>
      <c r="F998" s="113"/>
      <c r="H998" s="113"/>
      <c r="M998" s="114"/>
    </row>
    <row r="999" ht="15" customHeight="1" spans="1:13">
      <c r="A999" s="112" t="s">
        <v>918</v>
      </c>
      <c r="B999" s="112">
        <f>C999+D999</f>
        <v>89</v>
      </c>
      <c r="C999" s="111">
        <v>89</v>
      </c>
      <c r="D999" s="111"/>
      <c r="E999" s="112"/>
      <c r="F999" s="113"/>
      <c r="H999" s="113"/>
      <c r="M999" s="114"/>
    </row>
    <row r="1000" ht="15" customHeight="1" spans="1:13">
      <c r="A1000" s="112" t="s">
        <v>919</v>
      </c>
      <c r="B1000" s="112"/>
      <c r="C1000" s="111"/>
      <c r="D1000" s="111"/>
      <c r="E1000" s="112"/>
      <c r="F1000" s="113"/>
      <c r="H1000" s="113"/>
      <c r="M1000" s="114"/>
    </row>
    <row r="1001" ht="15" customHeight="1" spans="1:13">
      <c r="A1001" s="112" t="s">
        <v>129</v>
      </c>
      <c r="B1001" s="112">
        <f>C1001+D1001</f>
        <v>535</v>
      </c>
      <c r="C1001" s="111">
        <f>C1002+C1012+C1028+C1033+C1044+C1051+C1059</f>
        <v>535</v>
      </c>
      <c r="D1001" s="111"/>
      <c r="E1001" s="112"/>
      <c r="F1001" s="113"/>
      <c r="H1001" s="113"/>
      <c r="M1001" s="114"/>
    </row>
    <row r="1002" ht="15" customHeight="1" spans="1:13">
      <c r="A1002" s="112" t="s">
        <v>920</v>
      </c>
      <c r="B1002" s="112"/>
      <c r="C1002" s="111"/>
      <c r="D1002" s="111"/>
      <c r="E1002" s="112"/>
      <c r="F1002" s="113"/>
      <c r="H1002" s="113"/>
      <c r="M1002" s="114"/>
    </row>
    <row r="1003" ht="15" customHeight="1" spans="1:13">
      <c r="A1003" s="112" t="s">
        <v>184</v>
      </c>
      <c r="B1003" s="112"/>
      <c r="C1003" s="111"/>
      <c r="D1003" s="111"/>
      <c r="E1003" s="112"/>
      <c r="F1003" s="113"/>
      <c r="H1003" s="113"/>
      <c r="M1003" s="114"/>
    </row>
    <row r="1004" ht="15" customHeight="1" spans="1:13">
      <c r="A1004" s="112" t="s">
        <v>185</v>
      </c>
      <c r="B1004" s="112"/>
      <c r="C1004" s="111"/>
      <c r="D1004" s="111"/>
      <c r="E1004" s="112"/>
      <c r="F1004" s="113"/>
      <c r="H1004" s="113"/>
      <c r="M1004" s="114"/>
    </row>
    <row r="1005" ht="15" customHeight="1" spans="1:13">
      <c r="A1005" s="112" t="s">
        <v>186</v>
      </c>
      <c r="B1005" s="112"/>
      <c r="C1005" s="111"/>
      <c r="D1005" s="111"/>
      <c r="E1005" s="112"/>
      <c r="F1005" s="113"/>
      <c r="H1005" s="113"/>
      <c r="M1005" s="114"/>
    </row>
    <row r="1006" ht="15" customHeight="1" spans="1:13">
      <c r="A1006" s="112" t="s">
        <v>921</v>
      </c>
      <c r="B1006" s="112"/>
      <c r="C1006" s="111"/>
      <c r="D1006" s="111"/>
      <c r="E1006" s="112"/>
      <c r="F1006" s="113"/>
      <c r="H1006" s="113"/>
      <c r="M1006" s="114"/>
    </row>
    <row r="1007" ht="15" customHeight="1" spans="1:13">
      <c r="A1007" s="112" t="s">
        <v>922</v>
      </c>
      <c r="B1007" s="112"/>
      <c r="C1007" s="111"/>
      <c r="D1007" s="111"/>
      <c r="E1007" s="112"/>
      <c r="F1007" s="113"/>
      <c r="H1007" s="113"/>
      <c r="M1007" s="114"/>
    </row>
    <row r="1008" ht="15" customHeight="1" spans="1:13">
      <c r="A1008" s="112" t="s">
        <v>923</v>
      </c>
      <c r="B1008" s="112"/>
      <c r="C1008" s="111"/>
      <c r="D1008" s="111"/>
      <c r="E1008" s="112"/>
      <c r="F1008" s="113"/>
      <c r="H1008" s="113"/>
      <c r="M1008" s="114"/>
    </row>
    <row r="1009" ht="15" customHeight="1" spans="1:13">
      <c r="A1009" s="112" t="s">
        <v>924</v>
      </c>
      <c r="B1009" s="112"/>
      <c r="C1009" s="111"/>
      <c r="D1009" s="111"/>
      <c r="E1009" s="112"/>
      <c r="F1009" s="113"/>
      <c r="H1009" s="113"/>
      <c r="M1009" s="114"/>
    </row>
    <row r="1010" ht="15" customHeight="1" spans="1:13">
      <c r="A1010" s="112" t="s">
        <v>925</v>
      </c>
      <c r="B1010" s="112"/>
      <c r="C1010" s="111"/>
      <c r="D1010" s="111"/>
      <c r="E1010" s="112"/>
      <c r="F1010" s="113"/>
      <c r="H1010" s="113"/>
      <c r="M1010" s="114"/>
    </row>
    <row r="1011" ht="15" customHeight="1" spans="1:13">
      <c r="A1011" s="112" t="s">
        <v>926</v>
      </c>
      <c r="B1011" s="112"/>
      <c r="C1011" s="111"/>
      <c r="D1011" s="111"/>
      <c r="E1011" s="112"/>
      <c r="F1011" s="113"/>
      <c r="H1011" s="113"/>
      <c r="M1011" s="114"/>
    </row>
    <row r="1012" ht="15" customHeight="1" spans="1:13">
      <c r="A1012" s="112" t="s">
        <v>927</v>
      </c>
      <c r="B1012" s="112">
        <f>C1012+D1012</f>
        <v>35</v>
      </c>
      <c r="C1012" s="111">
        <f>SUM(C1013:C1027)</f>
        <v>35</v>
      </c>
      <c r="D1012" s="111"/>
      <c r="E1012" s="112"/>
      <c r="F1012" s="113"/>
      <c r="H1012" s="113"/>
      <c r="M1012" s="114"/>
    </row>
    <row r="1013" ht="15" customHeight="1" spans="1:13">
      <c r="A1013" s="112" t="s">
        <v>184</v>
      </c>
      <c r="B1013" s="112"/>
      <c r="C1013" s="111"/>
      <c r="D1013" s="111"/>
      <c r="E1013" s="112"/>
      <c r="F1013" s="113"/>
      <c r="H1013" s="113"/>
      <c r="M1013" s="114"/>
    </row>
    <row r="1014" ht="15" customHeight="1" spans="1:13">
      <c r="A1014" s="112" t="s">
        <v>185</v>
      </c>
      <c r="B1014" s="112"/>
      <c r="C1014" s="111"/>
      <c r="D1014" s="111"/>
      <c r="E1014" s="112"/>
      <c r="F1014" s="113"/>
      <c r="H1014" s="113"/>
      <c r="M1014" s="114"/>
    </row>
    <row r="1015" ht="15" customHeight="1" spans="1:13">
      <c r="A1015" s="112" t="s">
        <v>186</v>
      </c>
      <c r="B1015" s="112"/>
      <c r="C1015" s="111"/>
      <c r="D1015" s="111"/>
      <c r="E1015" s="112"/>
      <c r="F1015" s="113"/>
      <c r="H1015" s="113"/>
      <c r="M1015" s="114"/>
    </row>
    <row r="1016" ht="15" customHeight="1" spans="1:13">
      <c r="A1016" s="112" t="s">
        <v>928</v>
      </c>
      <c r="B1016" s="112"/>
      <c r="C1016" s="111"/>
      <c r="D1016" s="111"/>
      <c r="E1016" s="112"/>
      <c r="F1016" s="113"/>
      <c r="H1016" s="113"/>
      <c r="M1016" s="114"/>
    </row>
    <row r="1017" ht="15" customHeight="1" spans="1:13">
      <c r="A1017" s="112" t="s">
        <v>929</v>
      </c>
      <c r="B1017" s="112"/>
      <c r="C1017" s="111"/>
      <c r="D1017" s="111"/>
      <c r="E1017" s="112"/>
      <c r="F1017" s="113"/>
      <c r="H1017" s="113"/>
      <c r="M1017" s="114"/>
    </row>
    <row r="1018" ht="15" customHeight="1" spans="1:13">
      <c r="A1018" s="112" t="s">
        <v>930</v>
      </c>
      <c r="B1018" s="112"/>
      <c r="C1018" s="111"/>
      <c r="D1018" s="111"/>
      <c r="E1018" s="112"/>
      <c r="F1018" s="113"/>
      <c r="H1018" s="113"/>
      <c r="M1018" s="114"/>
    </row>
    <row r="1019" ht="15" customHeight="1" spans="1:13">
      <c r="A1019" s="112" t="s">
        <v>931</v>
      </c>
      <c r="B1019" s="112"/>
      <c r="C1019" s="111"/>
      <c r="D1019" s="111"/>
      <c r="E1019" s="112"/>
      <c r="F1019" s="113"/>
      <c r="H1019" s="113"/>
      <c r="M1019" s="114"/>
    </row>
    <row r="1020" ht="15" customHeight="1" spans="1:13">
      <c r="A1020" s="112" t="s">
        <v>932</v>
      </c>
      <c r="B1020" s="112"/>
      <c r="C1020" s="111"/>
      <c r="D1020" s="111"/>
      <c r="E1020" s="112"/>
      <c r="F1020" s="113"/>
      <c r="H1020" s="113"/>
      <c r="M1020" s="114"/>
    </row>
    <row r="1021" ht="15" customHeight="1" spans="1:13">
      <c r="A1021" s="112" t="s">
        <v>933</v>
      </c>
      <c r="B1021" s="112"/>
      <c r="C1021" s="111"/>
      <c r="D1021" s="111"/>
      <c r="E1021" s="112"/>
      <c r="F1021" s="113"/>
      <c r="H1021" s="113"/>
      <c r="M1021" s="114"/>
    </row>
    <row r="1022" ht="15" customHeight="1" spans="1:13">
      <c r="A1022" s="112" t="s">
        <v>934</v>
      </c>
      <c r="B1022" s="112"/>
      <c r="C1022" s="111"/>
      <c r="D1022" s="111"/>
      <c r="E1022" s="112"/>
      <c r="F1022" s="113"/>
      <c r="H1022" s="113"/>
      <c r="M1022" s="114"/>
    </row>
    <row r="1023" ht="15" customHeight="1" spans="1:13">
      <c r="A1023" s="112" t="s">
        <v>935</v>
      </c>
      <c r="B1023" s="112"/>
      <c r="C1023" s="111"/>
      <c r="D1023" s="111"/>
      <c r="E1023" s="112"/>
      <c r="F1023" s="113"/>
      <c r="H1023" s="113"/>
      <c r="M1023" s="114"/>
    </row>
    <row r="1024" ht="15" customHeight="1" spans="1:13">
      <c r="A1024" s="112" t="s">
        <v>936</v>
      </c>
      <c r="B1024" s="112"/>
      <c r="C1024" s="111"/>
      <c r="D1024" s="111"/>
      <c r="E1024" s="112"/>
      <c r="F1024" s="113"/>
      <c r="H1024" s="113"/>
      <c r="M1024" s="114"/>
    </row>
    <row r="1025" ht="15" customHeight="1" spans="1:13">
      <c r="A1025" s="112" t="s">
        <v>937</v>
      </c>
      <c r="B1025" s="112"/>
      <c r="C1025" s="111"/>
      <c r="D1025" s="111"/>
      <c r="E1025" s="112"/>
      <c r="F1025" s="113"/>
      <c r="H1025" s="113"/>
      <c r="M1025" s="114"/>
    </row>
    <row r="1026" ht="15" customHeight="1" spans="1:13">
      <c r="A1026" s="112" t="s">
        <v>938</v>
      </c>
      <c r="B1026" s="112"/>
      <c r="C1026" s="111"/>
      <c r="D1026" s="111"/>
      <c r="E1026" s="112"/>
      <c r="F1026" s="113"/>
      <c r="H1026" s="113"/>
      <c r="M1026" s="114"/>
    </row>
    <row r="1027" ht="15" customHeight="1" spans="1:13">
      <c r="A1027" s="112" t="s">
        <v>939</v>
      </c>
      <c r="B1027" s="112">
        <f>C1027+D1027</f>
        <v>35</v>
      </c>
      <c r="C1027" s="111">
        <v>35</v>
      </c>
      <c r="D1027" s="111"/>
      <c r="E1027" s="112"/>
      <c r="F1027" s="113"/>
      <c r="H1027" s="113"/>
      <c r="M1027" s="114"/>
    </row>
    <row r="1028" ht="15" customHeight="1" spans="1:13">
      <c r="A1028" s="112" t="s">
        <v>940</v>
      </c>
      <c r="B1028" s="112"/>
      <c r="C1028" s="111"/>
      <c r="D1028" s="111"/>
      <c r="E1028" s="112"/>
      <c r="F1028" s="113"/>
      <c r="H1028" s="113"/>
      <c r="M1028" s="114"/>
    </row>
    <row r="1029" ht="15" customHeight="1" spans="1:13">
      <c r="A1029" s="112" t="s">
        <v>184</v>
      </c>
      <c r="B1029" s="112"/>
      <c r="C1029" s="111"/>
      <c r="D1029" s="111"/>
      <c r="E1029" s="112"/>
      <c r="F1029" s="113"/>
      <c r="H1029" s="113"/>
      <c r="M1029" s="114"/>
    </row>
    <row r="1030" ht="15" customHeight="1" spans="1:13">
      <c r="A1030" s="112" t="s">
        <v>185</v>
      </c>
      <c r="B1030" s="112"/>
      <c r="C1030" s="111"/>
      <c r="D1030" s="111"/>
      <c r="E1030" s="112"/>
      <c r="F1030" s="113"/>
      <c r="H1030" s="113"/>
      <c r="M1030" s="114"/>
    </row>
    <row r="1031" ht="15" customHeight="1" spans="1:13">
      <c r="A1031" s="112" t="s">
        <v>186</v>
      </c>
      <c r="B1031" s="112"/>
      <c r="C1031" s="111"/>
      <c r="D1031" s="111"/>
      <c r="E1031" s="112"/>
      <c r="F1031" s="113"/>
      <c r="H1031" s="113"/>
      <c r="M1031" s="114"/>
    </row>
    <row r="1032" ht="15" customHeight="1" spans="1:13">
      <c r="A1032" s="112" t="s">
        <v>941</v>
      </c>
      <c r="B1032" s="112"/>
      <c r="C1032" s="111"/>
      <c r="D1032" s="111"/>
      <c r="E1032" s="112"/>
      <c r="F1032" s="113"/>
      <c r="H1032" s="113"/>
      <c r="M1032" s="114"/>
    </row>
    <row r="1033" ht="15" customHeight="1" spans="1:13">
      <c r="A1033" s="112" t="s">
        <v>942</v>
      </c>
      <c r="B1033" s="112">
        <f>C1033+D1033</f>
        <v>304</v>
      </c>
      <c r="C1033" s="111">
        <f>SUM(C1034:C1043)</f>
        <v>304</v>
      </c>
      <c r="D1033" s="111"/>
      <c r="E1033" s="112"/>
      <c r="F1033" s="113"/>
      <c r="H1033" s="113"/>
      <c r="M1033" s="114"/>
    </row>
    <row r="1034" ht="15" customHeight="1" spans="1:13">
      <c r="A1034" s="112" t="s">
        <v>184</v>
      </c>
      <c r="B1034" s="112">
        <f>C1034+D1034</f>
        <v>107</v>
      </c>
      <c r="C1034" s="111">
        <v>107</v>
      </c>
      <c r="D1034" s="111"/>
      <c r="E1034" s="112"/>
      <c r="F1034" s="113"/>
      <c r="H1034" s="113"/>
      <c r="M1034" s="114"/>
    </row>
    <row r="1035" ht="15" customHeight="1" spans="1:13">
      <c r="A1035" s="112" t="s">
        <v>185</v>
      </c>
      <c r="B1035" s="112"/>
      <c r="C1035" s="111"/>
      <c r="D1035" s="111"/>
      <c r="E1035" s="112"/>
      <c r="F1035" s="113"/>
      <c r="H1035" s="113"/>
      <c r="M1035" s="114"/>
    </row>
    <row r="1036" ht="15" customHeight="1" spans="1:13">
      <c r="A1036" s="112" t="s">
        <v>186</v>
      </c>
      <c r="B1036" s="112"/>
      <c r="C1036" s="111"/>
      <c r="D1036" s="111"/>
      <c r="E1036" s="112"/>
      <c r="F1036" s="113"/>
      <c r="H1036" s="113"/>
      <c r="M1036" s="114"/>
    </row>
    <row r="1037" ht="15" customHeight="1" spans="1:13">
      <c r="A1037" s="112" t="s">
        <v>943</v>
      </c>
      <c r="B1037" s="112"/>
      <c r="C1037" s="111"/>
      <c r="D1037" s="111"/>
      <c r="E1037" s="112"/>
      <c r="F1037" s="113"/>
      <c r="H1037" s="113"/>
      <c r="M1037" s="114"/>
    </row>
    <row r="1038" ht="15" customHeight="1" spans="1:13">
      <c r="A1038" s="112" t="s">
        <v>944</v>
      </c>
      <c r="B1038" s="112"/>
      <c r="C1038" s="111"/>
      <c r="D1038" s="111"/>
      <c r="E1038" s="112"/>
      <c r="F1038" s="113"/>
      <c r="H1038" s="113"/>
      <c r="M1038" s="114"/>
    </row>
    <row r="1039" ht="15" customHeight="1" spans="1:13">
      <c r="A1039" s="112" t="s">
        <v>945</v>
      </c>
      <c r="B1039" s="112"/>
      <c r="C1039" s="111"/>
      <c r="D1039" s="111"/>
      <c r="E1039" s="112"/>
      <c r="F1039" s="113"/>
      <c r="H1039" s="113"/>
      <c r="M1039" s="114"/>
    </row>
    <row r="1040" ht="15" customHeight="1" spans="1:13">
      <c r="A1040" s="112" t="s">
        <v>946</v>
      </c>
      <c r="B1040" s="112"/>
      <c r="C1040" s="111"/>
      <c r="D1040" s="111"/>
      <c r="E1040" s="112"/>
      <c r="F1040" s="113"/>
      <c r="H1040" s="113"/>
      <c r="M1040" s="114"/>
    </row>
    <row r="1041" ht="15" customHeight="1" spans="1:13">
      <c r="A1041" s="112" t="s">
        <v>947</v>
      </c>
      <c r="B1041" s="112">
        <f>C1041+D1041</f>
        <v>31</v>
      </c>
      <c r="C1041" s="111">
        <v>31</v>
      </c>
      <c r="D1041" s="111"/>
      <c r="E1041" s="112"/>
      <c r="F1041" s="113"/>
      <c r="H1041" s="113"/>
      <c r="M1041" s="114"/>
    </row>
    <row r="1042" ht="15" customHeight="1" spans="1:13">
      <c r="A1042" s="112" t="s">
        <v>193</v>
      </c>
      <c r="B1042" s="112">
        <f>C1042+D1042</f>
        <v>49</v>
      </c>
      <c r="C1042" s="111">
        <v>49</v>
      </c>
      <c r="D1042" s="111"/>
      <c r="E1042" s="112"/>
      <c r="F1042" s="113"/>
      <c r="H1042" s="113"/>
      <c r="M1042" s="114"/>
    </row>
    <row r="1043" ht="15" customHeight="1" spans="1:13">
      <c r="A1043" s="112" t="s">
        <v>948</v>
      </c>
      <c r="B1043" s="112">
        <f>C1043+D1043</f>
        <v>117</v>
      </c>
      <c r="C1043" s="111">
        <v>117</v>
      </c>
      <c r="D1043" s="111"/>
      <c r="E1043" s="112"/>
      <c r="F1043" s="113"/>
      <c r="H1043" s="113"/>
      <c r="M1043" s="114"/>
    </row>
    <row r="1044" ht="15" customHeight="1" spans="1:13">
      <c r="A1044" s="112" t="s">
        <v>949</v>
      </c>
      <c r="B1044" s="112"/>
      <c r="C1044" s="111"/>
      <c r="D1044" s="111"/>
      <c r="E1044" s="112"/>
      <c r="F1044" s="113"/>
      <c r="H1044" s="113"/>
      <c r="M1044" s="114"/>
    </row>
    <row r="1045" ht="15" customHeight="1" spans="1:13">
      <c r="A1045" s="112" t="s">
        <v>184</v>
      </c>
      <c r="B1045" s="112"/>
      <c r="C1045" s="111"/>
      <c r="D1045" s="111"/>
      <c r="E1045" s="112"/>
      <c r="F1045" s="113"/>
      <c r="H1045" s="113"/>
      <c r="M1045" s="114"/>
    </row>
    <row r="1046" ht="15" customHeight="1" spans="1:13">
      <c r="A1046" s="112" t="s">
        <v>185</v>
      </c>
      <c r="B1046" s="112"/>
      <c r="C1046" s="111"/>
      <c r="D1046" s="111"/>
      <c r="E1046" s="112"/>
      <c r="F1046" s="113"/>
      <c r="H1046" s="113"/>
      <c r="M1046" s="114"/>
    </row>
    <row r="1047" ht="15" customHeight="1" spans="1:13">
      <c r="A1047" s="112" t="s">
        <v>186</v>
      </c>
      <c r="B1047" s="112"/>
      <c r="C1047" s="111"/>
      <c r="D1047" s="111"/>
      <c r="E1047" s="112"/>
      <c r="F1047" s="113"/>
      <c r="H1047" s="113"/>
      <c r="M1047" s="114"/>
    </row>
    <row r="1048" ht="15" customHeight="1" spans="1:13">
      <c r="A1048" s="112" t="s">
        <v>950</v>
      </c>
      <c r="B1048" s="112"/>
      <c r="C1048" s="111"/>
      <c r="D1048" s="111"/>
      <c r="E1048" s="112"/>
      <c r="F1048" s="113"/>
      <c r="H1048" s="113"/>
      <c r="M1048" s="114"/>
    </row>
    <row r="1049" ht="15" customHeight="1" spans="1:13">
      <c r="A1049" s="112" t="s">
        <v>951</v>
      </c>
      <c r="B1049" s="112"/>
      <c r="C1049" s="111"/>
      <c r="D1049" s="111"/>
      <c r="E1049" s="112"/>
      <c r="F1049" s="113"/>
      <c r="H1049" s="113"/>
      <c r="M1049" s="114"/>
    </row>
    <row r="1050" ht="15" customHeight="1" spans="1:13">
      <c r="A1050" s="112" t="s">
        <v>952</v>
      </c>
      <c r="B1050" s="112"/>
      <c r="C1050" s="111"/>
      <c r="D1050" s="111"/>
      <c r="E1050" s="112"/>
      <c r="F1050" s="113"/>
      <c r="H1050" s="113"/>
      <c r="M1050" s="114"/>
    </row>
    <row r="1051" ht="15" customHeight="1" spans="1:13">
      <c r="A1051" s="112" t="s">
        <v>953</v>
      </c>
      <c r="B1051" s="112">
        <f>C1051+D1051</f>
        <v>196</v>
      </c>
      <c r="C1051" s="111">
        <f>SUM(C1052:C1058)</f>
        <v>196</v>
      </c>
      <c r="D1051" s="111"/>
      <c r="E1051" s="112"/>
      <c r="F1051" s="113"/>
      <c r="H1051" s="113"/>
      <c r="M1051" s="114"/>
    </row>
    <row r="1052" ht="15" customHeight="1" spans="1:13">
      <c r="A1052" s="112" t="s">
        <v>184</v>
      </c>
      <c r="B1052" s="112"/>
      <c r="C1052" s="111"/>
      <c r="D1052" s="111"/>
      <c r="E1052" s="112"/>
      <c r="F1052" s="113"/>
      <c r="H1052" s="113"/>
      <c r="M1052" s="114"/>
    </row>
    <row r="1053" ht="15" customHeight="1" spans="1:13">
      <c r="A1053" s="112" t="s">
        <v>185</v>
      </c>
      <c r="B1053" s="112"/>
      <c r="C1053" s="111"/>
      <c r="D1053" s="111"/>
      <c r="E1053" s="112"/>
      <c r="F1053" s="113"/>
      <c r="H1053" s="113"/>
      <c r="M1053" s="114"/>
    </row>
    <row r="1054" ht="15" customHeight="1" spans="1:13">
      <c r="A1054" s="112" t="s">
        <v>186</v>
      </c>
      <c r="B1054" s="112"/>
      <c r="C1054" s="111"/>
      <c r="D1054" s="111"/>
      <c r="E1054" s="112"/>
      <c r="F1054" s="113"/>
      <c r="H1054" s="113"/>
      <c r="M1054" s="114"/>
    </row>
    <row r="1055" ht="15" customHeight="1" spans="1:13">
      <c r="A1055" s="112" t="s">
        <v>954</v>
      </c>
      <c r="B1055" s="112"/>
      <c r="C1055" s="111"/>
      <c r="D1055" s="111"/>
      <c r="E1055" s="112"/>
      <c r="F1055" s="113"/>
      <c r="H1055" s="113"/>
      <c r="M1055" s="114"/>
    </row>
    <row r="1056" ht="15" customHeight="1" spans="1:13">
      <c r="A1056" s="112" t="s">
        <v>955</v>
      </c>
      <c r="B1056" s="112">
        <f>C1056+D1056</f>
        <v>91</v>
      </c>
      <c r="C1056" s="111">
        <v>91</v>
      </c>
      <c r="D1056" s="111"/>
      <c r="E1056" s="112"/>
      <c r="F1056" s="113"/>
      <c r="H1056" s="113"/>
      <c r="M1056" s="114"/>
    </row>
    <row r="1057" ht="15" customHeight="1" spans="1:13">
      <c r="A1057" s="112" t="s">
        <v>956</v>
      </c>
      <c r="B1057" s="112"/>
      <c r="C1057" s="111"/>
      <c r="D1057" s="111"/>
      <c r="E1057" s="112"/>
      <c r="F1057" s="113"/>
      <c r="H1057" s="113"/>
      <c r="M1057" s="114"/>
    </row>
    <row r="1058" ht="15" customHeight="1" spans="1:13">
      <c r="A1058" s="112" t="s">
        <v>957</v>
      </c>
      <c r="B1058" s="112">
        <f>C1058+D1058</f>
        <v>105</v>
      </c>
      <c r="C1058" s="111">
        <v>105</v>
      </c>
      <c r="D1058" s="111"/>
      <c r="E1058" s="112"/>
      <c r="F1058" s="113"/>
      <c r="H1058" s="113"/>
      <c r="M1058" s="114"/>
    </row>
    <row r="1059" ht="15" customHeight="1" spans="1:13">
      <c r="A1059" s="112" t="s">
        <v>958</v>
      </c>
      <c r="B1059" s="112"/>
      <c r="C1059" s="111"/>
      <c r="D1059" s="111"/>
      <c r="E1059" s="112"/>
      <c r="F1059" s="113"/>
      <c r="H1059" s="113"/>
      <c r="M1059" s="114"/>
    </row>
    <row r="1060" ht="15" customHeight="1" spans="1:13">
      <c r="A1060" s="112" t="s">
        <v>959</v>
      </c>
      <c r="B1060" s="112"/>
      <c r="C1060" s="111"/>
      <c r="D1060" s="111"/>
      <c r="E1060" s="112"/>
      <c r="F1060" s="113"/>
      <c r="H1060" s="113"/>
      <c r="M1060" s="114"/>
    </row>
    <row r="1061" ht="15" customHeight="1" spans="1:13">
      <c r="A1061" s="112" t="s">
        <v>960</v>
      </c>
      <c r="B1061" s="112"/>
      <c r="C1061" s="111"/>
      <c r="D1061" s="111"/>
      <c r="E1061" s="112"/>
      <c r="F1061" s="113"/>
      <c r="H1061" s="113"/>
      <c r="M1061" s="114"/>
    </row>
    <row r="1062" ht="15" customHeight="1" spans="1:13">
      <c r="A1062" s="112" t="s">
        <v>961</v>
      </c>
      <c r="B1062" s="112"/>
      <c r="C1062" s="111"/>
      <c r="D1062" s="111"/>
      <c r="E1062" s="112"/>
      <c r="F1062" s="113"/>
      <c r="H1062" s="113"/>
      <c r="M1062" s="114"/>
    </row>
    <row r="1063" ht="15" customHeight="1" spans="1:13">
      <c r="A1063" s="112" t="s">
        <v>962</v>
      </c>
      <c r="B1063" s="112"/>
      <c r="C1063" s="111"/>
      <c r="D1063" s="111"/>
      <c r="E1063" s="112"/>
      <c r="F1063" s="113"/>
      <c r="H1063" s="113"/>
      <c r="M1063" s="114"/>
    </row>
    <row r="1064" ht="15" customHeight="1" spans="1:13">
      <c r="A1064" s="112" t="s">
        <v>963</v>
      </c>
      <c r="B1064" s="112"/>
      <c r="C1064" s="111"/>
      <c r="D1064" s="111"/>
      <c r="E1064" s="112"/>
      <c r="F1064" s="113"/>
      <c r="H1064" s="113"/>
      <c r="M1064" s="114"/>
    </row>
    <row r="1065" ht="15" customHeight="1" spans="1:13">
      <c r="A1065" s="112" t="s">
        <v>130</v>
      </c>
      <c r="B1065" s="112">
        <f>C1065+D1065</f>
        <v>294</v>
      </c>
      <c r="C1065" s="111">
        <f>C1066+C1076+C1082</f>
        <v>294</v>
      </c>
      <c r="D1065" s="111"/>
      <c r="E1065" s="112"/>
      <c r="F1065" s="113"/>
      <c r="H1065" s="113"/>
      <c r="M1065" s="114"/>
    </row>
    <row r="1066" ht="15" customHeight="1" spans="1:13">
      <c r="A1066" s="112" t="s">
        <v>964</v>
      </c>
      <c r="B1066" s="112">
        <f>C1066+D1066</f>
        <v>294</v>
      </c>
      <c r="C1066" s="111">
        <f>SUM(C1067:C1075)</f>
        <v>294</v>
      </c>
      <c r="D1066" s="111"/>
      <c r="E1066" s="112"/>
      <c r="F1066" s="113"/>
      <c r="H1066" s="113"/>
      <c r="M1066" s="114"/>
    </row>
    <row r="1067" ht="15" customHeight="1" spans="1:13">
      <c r="A1067" s="112" t="s">
        <v>184</v>
      </c>
      <c r="B1067" s="112"/>
      <c r="C1067" s="111"/>
      <c r="D1067" s="111"/>
      <c r="E1067" s="112"/>
      <c r="F1067" s="113"/>
      <c r="H1067" s="113"/>
      <c r="M1067" s="114"/>
    </row>
    <row r="1068" ht="15" customHeight="1" spans="1:13">
      <c r="A1068" s="112" t="s">
        <v>185</v>
      </c>
      <c r="B1068" s="112"/>
      <c r="C1068" s="111"/>
      <c r="D1068" s="111"/>
      <c r="E1068" s="112"/>
      <c r="F1068" s="113"/>
      <c r="H1068" s="113"/>
      <c r="M1068" s="114"/>
    </row>
    <row r="1069" ht="15" customHeight="1" spans="1:13">
      <c r="A1069" s="112" t="s">
        <v>186</v>
      </c>
      <c r="B1069" s="112"/>
      <c r="C1069" s="111"/>
      <c r="D1069" s="111"/>
      <c r="E1069" s="112"/>
      <c r="F1069" s="113"/>
      <c r="H1069" s="113"/>
      <c r="M1069" s="114"/>
    </row>
    <row r="1070" ht="15" customHeight="1" spans="1:13">
      <c r="A1070" s="112" t="s">
        <v>965</v>
      </c>
      <c r="B1070" s="112"/>
      <c r="C1070" s="111"/>
      <c r="D1070" s="111"/>
      <c r="E1070" s="112"/>
      <c r="F1070" s="113"/>
      <c r="H1070" s="113"/>
      <c r="M1070" s="114"/>
    </row>
    <row r="1071" ht="15" customHeight="1" spans="1:13">
      <c r="A1071" s="112" t="s">
        <v>966</v>
      </c>
      <c r="B1071" s="112"/>
      <c r="C1071" s="111"/>
      <c r="D1071" s="111"/>
      <c r="E1071" s="112"/>
      <c r="F1071" s="113"/>
      <c r="H1071" s="113"/>
      <c r="M1071" s="114"/>
    </row>
    <row r="1072" ht="15" customHeight="1" spans="1:13">
      <c r="A1072" s="112" t="s">
        <v>967</v>
      </c>
      <c r="B1072" s="112"/>
      <c r="C1072" s="111"/>
      <c r="D1072" s="111"/>
      <c r="E1072" s="112"/>
      <c r="F1072" s="113"/>
      <c r="H1072" s="113"/>
      <c r="M1072" s="114"/>
    </row>
    <row r="1073" ht="15" customHeight="1" spans="1:13">
      <c r="A1073" s="112" t="s">
        <v>968</v>
      </c>
      <c r="B1073" s="112"/>
      <c r="C1073" s="111"/>
      <c r="D1073" s="111"/>
      <c r="E1073" s="112"/>
      <c r="F1073" s="113"/>
      <c r="H1073" s="113"/>
      <c r="M1073" s="114"/>
    </row>
    <row r="1074" ht="15" customHeight="1" spans="1:13">
      <c r="A1074" s="112" t="s">
        <v>193</v>
      </c>
      <c r="B1074" s="112">
        <f>C1074+D1074</f>
        <v>77</v>
      </c>
      <c r="C1074" s="111">
        <v>77</v>
      </c>
      <c r="D1074" s="111"/>
      <c r="E1074" s="112"/>
      <c r="F1074" s="113"/>
      <c r="H1074" s="113"/>
      <c r="M1074" s="114"/>
    </row>
    <row r="1075" ht="15" customHeight="1" spans="1:13">
      <c r="A1075" s="112" t="s">
        <v>969</v>
      </c>
      <c r="B1075" s="112">
        <f>C1075+D1075</f>
        <v>217</v>
      </c>
      <c r="C1075" s="111">
        <v>217</v>
      </c>
      <c r="D1075" s="111"/>
      <c r="E1075" s="112"/>
      <c r="F1075" s="113"/>
      <c r="H1075" s="113"/>
      <c r="M1075" s="114"/>
    </row>
    <row r="1076" ht="15" customHeight="1" spans="1:13">
      <c r="A1076" s="112" t="s">
        <v>970</v>
      </c>
      <c r="B1076" s="112"/>
      <c r="C1076" s="111"/>
      <c r="D1076" s="111"/>
      <c r="E1076" s="112"/>
      <c r="F1076" s="113"/>
      <c r="H1076" s="113"/>
      <c r="M1076" s="114"/>
    </row>
    <row r="1077" ht="15" customHeight="1" spans="1:13">
      <c r="A1077" s="112" t="s">
        <v>184</v>
      </c>
      <c r="B1077" s="112"/>
      <c r="C1077" s="111"/>
      <c r="D1077" s="111"/>
      <c r="E1077" s="112"/>
      <c r="F1077" s="113"/>
      <c r="H1077" s="113"/>
      <c r="M1077" s="114"/>
    </row>
    <row r="1078" ht="15" customHeight="1" spans="1:13">
      <c r="A1078" s="112" t="s">
        <v>185</v>
      </c>
      <c r="B1078" s="112"/>
      <c r="C1078" s="111"/>
      <c r="D1078" s="111"/>
      <c r="E1078" s="112"/>
      <c r="F1078" s="113"/>
      <c r="H1078" s="113"/>
      <c r="M1078" s="114"/>
    </row>
    <row r="1079" ht="15" customHeight="1" spans="1:13">
      <c r="A1079" s="112" t="s">
        <v>186</v>
      </c>
      <c r="B1079" s="112"/>
      <c r="C1079" s="111"/>
      <c r="D1079" s="111"/>
      <c r="E1079" s="112"/>
      <c r="F1079" s="113"/>
      <c r="H1079" s="113"/>
      <c r="M1079" s="114"/>
    </row>
    <row r="1080" ht="15" customHeight="1" spans="1:13">
      <c r="A1080" s="112" t="s">
        <v>971</v>
      </c>
      <c r="B1080" s="112"/>
      <c r="C1080" s="111"/>
      <c r="D1080" s="111"/>
      <c r="E1080" s="112"/>
      <c r="F1080" s="113"/>
      <c r="H1080" s="113"/>
      <c r="M1080" s="114"/>
    </row>
    <row r="1081" ht="15" customHeight="1" spans="1:13">
      <c r="A1081" s="112" t="s">
        <v>972</v>
      </c>
      <c r="B1081" s="112"/>
      <c r="C1081" s="111"/>
      <c r="D1081" s="111"/>
      <c r="E1081" s="112"/>
      <c r="F1081" s="113"/>
      <c r="H1081" s="113"/>
      <c r="M1081" s="114"/>
    </row>
    <row r="1082" ht="15" customHeight="1" spans="1:13">
      <c r="A1082" s="112" t="s">
        <v>973</v>
      </c>
      <c r="B1082" s="112"/>
      <c r="C1082" s="111"/>
      <c r="D1082" s="111"/>
      <c r="E1082" s="112"/>
      <c r="F1082" s="113"/>
      <c r="H1082" s="113"/>
      <c r="M1082" s="114"/>
    </row>
    <row r="1083" ht="15" customHeight="1" spans="1:13">
      <c r="A1083" s="112" t="s">
        <v>974</v>
      </c>
      <c r="B1083" s="112"/>
      <c r="C1083" s="111"/>
      <c r="D1083" s="111"/>
      <c r="E1083" s="112"/>
      <c r="F1083" s="113"/>
      <c r="H1083" s="113"/>
      <c r="M1083" s="114"/>
    </row>
    <row r="1084" ht="15" customHeight="1" spans="1:13">
      <c r="A1084" s="112" t="s">
        <v>975</v>
      </c>
      <c r="B1084" s="112"/>
      <c r="C1084" s="111"/>
      <c r="D1084" s="111"/>
      <c r="E1084" s="112"/>
      <c r="F1084" s="113"/>
      <c r="H1084" s="113"/>
      <c r="M1084" s="114"/>
    </row>
    <row r="1085" ht="15" customHeight="1" spans="1:13">
      <c r="A1085" s="112" t="s">
        <v>131</v>
      </c>
      <c r="B1085" s="112"/>
      <c r="C1085" s="111"/>
      <c r="D1085" s="111"/>
      <c r="E1085" s="112"/>
      <c r="F1085" s="113"/>
      <c r="H1085" s="113"/>
      <c r="M1085" s="114"/>
    </row>
    <row r="1086" ht="15" customHeight="1" spans="1:13">
      <c r="A1086" s="112" t="s">
        <v>976</v>
      </c>
      <c r="B1086" s="112"/>
      <c r="C1086" s="111"/>
      <c r="D1086" s="111"/>
      <c r="E1086" s="112"/>
      <c r="F1086" s="113"/>
      <c r="H1086" s="113"/>
      <c r="M1086" s="114"/>
    </row>
    <row r="1087" ht="15" customHeight="1" spans="1:13">
      <c r="A1087" s="112" t="s">
        <v>184</v>
      </c>
      <c r="B1087" s="112"/>
      <c r="C1087" s="111"/>
      <c r="D1087" s="111"/>
      <c r="E1087" s="112"/>
      <c r="F1087" s="113"/>
      <c r="H1087" s="113"/>
      <c r="M1087" s="114"/>
    </row>
    <row r="1088" ht="15" customHeight="1" spans="1:13">
      <c r="A1088" s="112" t="s">
        <v>185</v>
      </c>
      <c r="B1088" s="112"/>
      <c r="C1088" s="111"/>
      <c r="D1088" s="111"/>
      <c r="E1088" s="112"/>
      <c r="F1088" s="113"/>
      <c r="H1088" s="113"/>
      <c r="M1088" s="114"/>
    </row>
    <row r="1089" ht="15" customHeight="1" spans="1:13">
      <c r="A1089" s="112" t="s">
        <v>186</v>
      </c>
      <c r="B1089" s="112"/>
      <c r="C1089" s="111"/>
      <c r="D1089" s="111"/>
      <c r="E1089" s="112"/>
      <c r="F1089" s="113"/>
      <c r="H1089" s="113"/>
      <c r="M1089" s="114"/>
    </row>
    <row r="1090" ht="15" customHeight="1" spans="1:13">
      <c r="A1090" s="112" t="s">
        <v>977</v>
      </c>
      <c r="B1090" s="112"/>
      <c r="C1090" s="111"/>
      <c r="D1090" s="111"/>
      <c r="E1090" s="112"/>
      <c r="F1090" s="113"/>
      <c r="H1090" s="113"/>
      <c r="M1090" s="114"/>
    </row>
    <row r="1091" ht="15" customHeight="1" spans="1:13">
      <c r="A1091" s="112" t="s">
        <v>193</v>
      </c>
      <c r="B1091" s="112"/>
      <c r="C1091" s="111"/>
      <c r="D1091" s="111"/>
      <c r="E1091" s="112"/>
      <c r="F1091" s="113"/>
      <c r="H1091" s="113"/>
      <c r="M1091" s="114"/>
    </row>
    <row r="1092" ht="15" customHeight="1" spans="1:13">
      <c r="A1092" s="112" t="s">
        <v>978</v>
      </c>
      <c r="B1092" s="112"/>
      <c r="C1092" s="111"/>
      <c r="D1092" s="111"/>
      <c r="E1092" s="112"/>
      <c r="F1092" s="113"/>
      <c r="H1092" s="113"/>
      <c r="M1092" s="114"/>
    </row>
    <row r="1093" ht="15" customHeight="1" spans="1:13">
      <c r="A1093" s="112" t="s">
        <v>979</v>
      </c>
      <c r="B1093" s="112"/>
      <c r="C1093" s="111"/>
      <c r="D1093" s="111"/>
      <c r="E1093" s="112"/>
      <c r="F1093" s="113"/>
      <c r="H1093" s="113"/>
      <c r="M1093" s="114"/>
    </row>
    <row r="1094" ht="15" customHeight="1" spans="1:13">
      <c r="A1094" s="112" t="s">
        <v>980</v>
      </c>
      <c r="B1094" s="112"/>
      <c r="C1094" s="111"/>
      <c r="D1094" s="111"/>
      <c r="E1094" s="112"/>
      <c r="F1094" s="113"/>
      <c r="H1094" s="113"/>
      <c r="M1094" s="114"/>
    </row>
    <row r="1095" ht="15" customHeight="1" spans="1:13">
      <c r="A1095" s="112" t="s">
        <v>981</v>
      </c>
      <c r="B1095" s="112"/>
      <c r="C1095" s="111"/>
      <c r="D1095" s="111"/>
      <c r="E1095" s="112"/>
      <c r="F1095" s="113"/>
      <c r="H1095" s="113"/>
      <c r="M1095" s="114"/>
    </row>
    <row r="1096" ht="15" customHeight="1" spans="1:13">
      <c r="A1096" s="112" t="s">
        <v>982</v>
      </c>
      <c r="B1096" s="112"/>
      <c r="C1096" s="111"/>
      <c r="D1096" s="111"/>
      <c r="E1096" s="112"/>
      <c r="F1096" s="113"/>
      <c r="H1096" s="113"/>
      <c r="M1096" s="114"/>
    </row>
    <row r="1097" ht="15" customHeight="1" spans="1:13">
      <c r="A1097" s="112" t="s">
        <v>983</v>
      </c>
      <c r="B1097" s="112"/>
      <c r="C1097" s="111"/>
      <c r="D1097" s="111"/>
      <c r="E1097" s="112"/>
      <c r="F1097" s="113"/>
      <c r="H1097" s="113"/>
      <c r="M1097" s="114"/>
    </row>
    <row r="1098" ht="15" customHeight="1" spans="1:13">
      <c r="A1098" s="112" t="s">
        <v>984</v>
      </c>
      <c r="B1098" s="112"/>
      <c r="C1098" s="111"/>
      <c r="D1098" s="111"/>
      <c r="E1098" s="112"/>
      <c r="F1098" s="113"/>
      <c r="H1098" s="113"/>
      <c r="M1098" s="114"/>
    </row>
    <row r="1099" ht="15" customHeight="1" spans="1:13">
      <c r="A1099" s="112" t="s">
        <v>985</v>
      </c>
      <c r="B1099" s="112"/>
      <c r="C1099" s="111"/>
      <c r="D1099" s="111"/>
      <c r="E1099" s="112"/>
      <c r="F1099" s="113"/>
      <c r="H1099" s="113"/>
      <c r="M1099" s="114"/>
    </row>
    <row r="1100" ht="15" customHeight="1" spans="1:13">
      <c r="A1100" s="112" t="s">
        <v>986</v>
      </c>
      <c r="B1100" s="112"/>
      <c r="C1100" s="111"/>
      <c r="D1100" s="111"/>
      <c r="E1100" s="112"/>
      <c r="F1100" s="113"/>
      <c r="H1100" s="113"/>
      <c r="M1100" s="114"/>
    </row>
    <row r="1101" ht="15" customHeight="1" spans="1:13">
      <c r="A1101" s="112" t="s">
        <v>987</v>
      </c>
      <c r="B1101" s="112"/>
      <c r="C1101" s="111"/>
      <c r="D1101" s="111"/>
      <c r="E1101" s="112"/>
      <c r="F1101" s="113"/>
      <c r="H1101" s="113"/>
      <c r="M1101" s="114"/>
    </row>
    <row r="1102" ht="15" customHeight="1" spans="1:13">
      <c r="A1102" s="112" t="s">
        <v>988</v>
      </c>
      <c r="B1102" s="112"/>
      <c r="C1102" s="111"/>
      <c r="D1102" s="111"/>
      <c r="E1102" s="112"/>
      <c r="F1102" s="113"/>
      <c r="H1102" s="113"/>
      <c r="M1102" s="114"/>
    </row>
    <row r="1103" ht="15" customHeight="1" spans="1:13">
      <c r="A1103" s="112" t="s">
        <v>989</v>
      </c>
      <c r="B1103" s="112"/>
      <c r="C1103" s="111"/>
      <c r="D1103" s="111"/>
      <c r="E1103" s="112"/>
      <c r="F1103" s="113"/>
      <c r="H1103" s="113"/>
      <c r="M1103" s="114"/>
    </row>
    <row r="1104" ht="15" customHeight="1" spans="1:13">
      <c r="A1104" s="112" t="s">
        <v>990</v>
      </c>
      <c r="B1104" s="112"/>
      <c r="C1104" s="111"/>
      <c r="D1104" s="111"/>
      <c r="E1104" s="112"/>
      <c r="F1104" s="113"/>
      <c r="H1104" s="113"/>
      <c r="M1104" s="114"/>
    </row>
    <row r="1105" ht="15" customHeight="1" spans="1:13">
      <c r="A1105" s="112" t="s">
        <v>991</v>
      </c>
      <c r="B1105" s="112"/>
      <c r="C1105" s="111"/>
      <c r="D1105" s="111"/>
      <c r="E1105" s="112"/>
      <c r="F1105" s="113"/>
      <c r="H1105" s="113"/>
      <c r="M1105" s="114"/>
    </row>
    <row r="1106" ht="15" customHeight="1" spans="1:13">
      <c r="A1106" s="112" t="s">
        <v>992</v>
      </c>
      <c r="B1106" s="112"/>
      <c r="C1106" s="111"/>
      <c r="D1106" s="111"/>
      <c r="E1106" s="112"/>
      <c r="F1106" s="113"/>
      <c r="H1106" s="113"/>
      <c r="M1106" s="114"/>
    </row>
    <row r="1107" ht="15" customHeight="1" spans="1:13">
      <c r="A1107" s="112" t="s">
        <v>993</v>
      </c>
      <c r="B1107" s="112"/>
      <c r="C1107" s="111"/>
      <c r="D1107" s="111"/>
      <c r="E1107" s="112"/>
      <c r="F1107" s="113"/>
      <c r="H1107" s="113"/>
      <c r="M1107" s="114"/>
    </row>
    <row r="1108" ht="15" customHeight="1" spans="1:13">
      <c r="A1108" s="112" t="s">
        <v>994</v>
      </c>
      <c r="B1108" s="112"/>
      <c r="C1108" s="111"/>
      <c r="D1108" s="111"/>
      <c r="E1108" s="112"/>
      <c r="F1108" s="113"/>
      <c r="H1108" s="113"/>
      <c r="M1108" s="114"/>
    </row>
    <row r="1109" ht="15" customHeight="1" spans="1:13">
      <c r="A1109" s="112" t="s">
        <v>995</v>
      </c>
      <c r="B1109" s="112"/>
      <c r="C1109" s="111"/>
      <c r="D1109" s="111"/>
      <c r="E1109" s="112"/>
      <c r="F1109" s="113"/>
      <c r="H1109" s="113"/>
      <c r="M1109" s="114"/>
    </row>
    <row r="1110" ht="15" customHeight="1" spans="1:13">
      <c r="A1110" s="112" t="s">
        <v>996</v>
      </c>
      <c r="B1110" s="112"/>
      <c r="C1110" s="111"/>
      <c r="D1110" s="111"/>
      <c r="E1110" s="112"/>
      <c r="F1110" s="113"/>
      <c r="H1110" s="113"/>
      <c r="M1110" s="114"/>
    </row>
    <row r="1111" ht="15" customHeight="1" spans="1:13">
      <c r="A1111" s="112" t="s">
        <v>997</v>
      </c>
      <c r="B1111" s="112"/>
      <c r="C1111" s="111"/>
      <c r="D1111" s="111"/>
      <c r="E1111" s="112"/>
      <c r="F1111" s="113"/>
      <c r="H1111" s="113"/>
      <c r="M1111" s="114"/>
    </row>
    <row r="1112" ht="15" customHeight="1" spans="1:13">
      <c r="A1112" s="112" t="s">
        <v>998</v>
      </c>
      <c r="B1112" s="112"/>
      <c r="C1112" s="111"/>
      <c r="D1112" s="111"/>
      <c r="E1112" s="112"/>
      <c r="F1112" s="113"/>
      <c r="H1112" s="113"/>
      <c r="M1112" s="114"/>
    </row>
    <row r="1113" ht="15" customHeight="1" spans="1:13">
      <c r="A1113" s="112" t="s">
        <v>999</v>
      </c>
      <c r="B1113" s="112"/>
      <c r="C1113" s="111"/>
      <c r="D1113" s="111"/>
      <c r="E1113" s="112"/>
      <c r="F1113" s="113"/>
      <c r="H1113" s="113"/>
      <c r="M1113" s="114"/>
    </row>
    <row r="1114" ht="15" customHeight="1" spans="1:13">
      <c r="A1114" s="112" t="s">
        <v>1000</v>
      </c>
      <c r="B1114" s="112"/>
      <c r="C1114" s="111"/>
      <c r="D1114" s="111"/>
      <c r="E1114" s="112"/>
      <c r="F1114" s="113"/>
      <c r="H1114" s="113"/>
      <c r="M1114" s="114"/>
    </row>
    <row r="1115" ht="15" customHeight="1" spans="1:13">
      <c r="A1115" s="112" t="s">
        <v>1001</v>
      </c>
      <c r="B1115" s="112"/>
      <c r="C1115" s="111"/>
      <c r="D1115" s="111"/>
      <c r="E1115" s="112"/>
      <c r="F1115" s="113"/>
      <c r="H1115" s="113"/>
      <c r="M1115" s="114"/>
    </row>
    <row r="1116" ht="15" customHeight="1" spans="1:13">
      <c r="A1116" s="112" t="s">
        <v>1002</v>
      </c>
      <c r="B1116" s="112"/>
      <c r="C1116" s="111"/>
      <c r="D1116" s="111"/>
      <c r="E1116" s="112"/>
      <c r="F1116" s="113"/>
      <c r="H1116" s="113"/>
      <c r="M1116" s="114"/>
    </row>
    <row r="1117" ht="15" customHeight="1" spans="1:13">
      <c r="A1117" s="112" t="s">
        <v>1003</v>
      </c>
      <c r="B1117" s="112"/>
      <c r="C1117" s="111"/>
      <c r="D1117" s="111"/>
      <c r="E1117" s="112"/>
      <c r="F1117" s="113"/>
      <c r="H1117" s="113"/>
      <c r="M1117" s="114"/>
    </row>
    <row r="1118" ht="15" customHeight="1" spans="1:13">
      <c r="A1118" s="112" t="s">
        <v>1004</v>
      </c>
      <c r="B1118" s="112"/>
      <c r="C1118" s="111"/>
      <c r="D1118" s="111"/>
      <c r="E1118" s="112"/>
      <c r="F1118" s="113"/>
      <c r="H1118" s="113"/>
      <c r="M1118" s="114"/>
    </row>
    <row r="1119" ht="15" customHeight="1" spans="1:13">
      <c r="A1119" s="112" t="s">
        <v>1005</v>
      </c>
      <c r="B1119" s="112"/>
      <c r="C1119" s="111"/>
      <c r="D1119" s="111"/>
      <c r="E1119" s="112"/>
      <c r="F1119" s="113"/>
      <c r="H1119" s="113"/>
      <c r="M1119" s="114"/>
    </row>
    <row r="1120" ht="15" customHeight="1" spans="1:13">
      <c r="A1120" s="112" t="s">
        <v>1006</v>
      </c>
      <c r="B1120" s="112"/>
      <c r="C1120" s="111"/>
      <c r="D1120" s="111"/>
      <c r="E1120" s="112"/>
      <c r="F1120" s="113"/>
      <c r="H1120" s="113"/>
      <c r="M1120" s="114"/>
    </row>
    <row r="1121" ht="15" customHeight="1" spans="1:13">
      <c r="A1121" s="112" t="s">
        <v>791</v>
      </c>
      <c r="B1121" s="112"/>
      <c r="C1121" s="111"/>
      <c r="D1121" s="111"/>
      <c r="E1121" s="112"/>
      <c r="F1121" s="113"/>
      <c r="H1121" s="113"/>
      <c r="M1121" s="114"/>
    </row>
    <row r="1122" ht="15" customHeight="1" spans="1:13">
      <c r="A1122" s="112" t="s">
        <v>1007</v>
      </c>
      <c r="B1122" s="112"/>
      <c r="C1122" s="111"/>
      <c r="D1122" s="111"/>
      <c r="E1122" s="112"/>
      <c r="F1122" s="113"/>
      <c r="H1122" s="113"/>
      <c r="M1122" s="114"/>
    </row>
    <row r="1123" ht="15" customHeight="1" spans="1:13">
      <c r="A1123" s="112" t="s">
        <v>1008</v>
      </c>
      <c r="B1123" s="112"/>
      <c r="C1123" s="111"/>
      <c r="D1123" s="111"/>
      <c r="E1123" s="112"/>
      <c r="F1123" s="113"/>
      <c r="H1123" s="113"/>
      <c r="M1123" s="114"/>
    </row>
    <row r="1124" ht="15" customHeight="1" spans="1:13">
      <c r="A1124" s="112" t="s">
        <v>1009</v>
      </c>
      <c r="B1124" s="112"/>
      <c r="C1124" s="111"/>
      <c r="D1124" s="111"/>
      <c r="E1124" s="112"/>
      <c r="F1124" s="113"/>
      <c r="H1124" s="113"/>
      <c r="M1124" s="114"/>
    </row>
    <row r="1125" ht="15" customHeight="1" spans="1:13">
      <c r="A1125" s="112" t="s">
        <v>132</v>
      </c>
      <c r="B1125" s="112">
        <f>C1125+D1125</f>
        <v>1013</v>
      </c>
      <c r="C1125" s="111">
        <f>C1126+C1153+C1168</f>
        <v>1013</v>
      </c>
      <c r="D1125" s="111"/>
      <c r="E1125" s="112"/>
      <c r="F1125" s="113"/>
      <c r="H1125" s="113"/>
      <c r="M1125" s="114"/>
    </row>
    <row r="1126" ht="15" customHeight="1" spans="1:13">
      <c r="A1126" s="112" t="s">
        <v>1010</v>
      </c>
      <c r="B1126" s="112">
        <f>C1126+D1126</f>
        <v>975</v>
      </c>
      <c r="C1126" s="111">
        <f>SUM(C1127:C1152)</f>
        <v>975</v>
      </c>
      <c r="D1126" s="111"/>
      <c r="E1126" s="112"/>
      <c r="F1126" s="113"/>
      <c r="H1126" s="113"/>
      <c r="M1126" s="114"/>
    </row>
    <row r="1127" ht="15" customHeight="1" spans="1:13">
      <c r="A1127" s="112" t="s">
        <v>184</v>
      </c>
      <c r="B1127" s="112">
        <f>C1127+D1127</f>
        <v>77</v>
      </c>
      <c r="C1127" s="111">
        <v>77</v>
      </c>
      <c r="D1127" s="111"/>
      <c r="E1127" s="112"/>
      <c r="F1127" s="113"/>
      <c r="H1127" s="113"/>
      <c r="M1127" s="114"/>
    </row>
    <row r="1128" ht="15" customHeight="1" spans="1:13">
      <c r="A1128" s="112" t="s">
        <v>185</v>
      </c>
      <c r="B1128" s="112">
        <f>C1128+D1128</f>
        <v>7</v>
      </c>
      <c r="C1128" s="111">
        <v>7</v>
      </c>
      <c r="D1128" s="111"/>
      <c r="E1128" s="112"/>
      <c r="F1128" s="113"/>
      <c r="H1128" s="113"/>
      <c r="M1128" s="114"/>
    </row>
    <row r="1129" ht="15" customHeight="1" spans="1:13">
      <c r="A1129" s="112" t="s">
        <v>186</v>
      </c>
      <c r="B1129" s="112"/>
      <c r="C1129" s="111"/>
      <c r="D1129" s="111"/>
      <c r="E1129" s="112"/>
      <c r="F1129" s="113"/>
      <c r="H1129" s="113"/>
      <c r="M1129" s="114"/>
    </row>
    <row r="1130" ht="15" customHeight="1" spans="1:13">
      <c r="A1130" s="112" t="s">
        <v>1011</v>
      </c>
      <c r="B1130" s="112">
        <f>C1130+D1130</f>
        <v>7</v>
      </c>
      <c r="C1130" s="111">
        <v>7</v>
      </c>
      <c r="D1130" s="111"/>
      <c r="E1130" s="112"/>
      <c r="F1130" s="113"/>
      <c r="H1130" s="113"/>
      <c r="M1130" s="114"/>
    </row>
    <row r="1131" ht="15" customHeight="1" spans="1:13">
      <c r="A1131" s="112" t="s">
        <v>1012</v>
      </c>
      <c r="B1131" s="112">
        <f>C1131+D1131</f>
        <v>130</v>
      </c>
      <c r="C1131" s="111">
        <v>130</v>
      </c>
      <c r="D1131" s="111"/>
      <c r="E1131" s="112"/>
      <c r="F1131" s="113"/>
      <c r="H1131" s="113"/>
      <c r="M1131" s="114"/>
    </row>
    <row r="1132" ht="15" customHeight="1" spans="1:13">
      <c r="A1132" s="112" t="s">
        <v>1013</v>
      </c>
      <c r="B1132" s="112"/>
      <c r="C1132" s="111"/>
      <c r="D1132" s="111"/>
      <c r="E1132" s="112"/>
      <c r="F1132" s="113"/>
      <c r="H1132" s="113"/>
      <c r="M1132" s="114"/>
    </row>
    <row r="1133" ht="15" customHeight="1" spans="1:13">
      <c r="A1133" s="112" t="s">
        <v>1014</v>
      </c>
      <c r="B1133" s="112">
        <f>C1133+D1133</f>
        <v>2</v>
      </c>
      <c r="C1133" s="111">
        <v>2</v>
      </c>
      <c r="D1133" s="111"/>
      <c r="E1133" s="112"/>
      <c r="F1133" s="113"/>
      <c r="H1133" s="113"/>
      <c r="M1133" s="114"/>
    </row>
    <row r="1134" ht="15" customHeight="1" spans="1:13">
      <c r="A1134" s="112" t="s">
        <v>1015</v>
      </c>
      <c r="B1134" s="112">
        <f>C1134+D1134</f>
        <v>214</v>
      </c>
      <c r="C1134" s="111">
        <v>214</v>
      </c>
      <c r="D1134" s="111"/>
      <c r="E1134" s="112"/>
      <c r="F1134" s="113"/>
      <c r="H1134" s="113"/>
      <c r="M1134" s="114"/>
    </row>
    <row r="1135" ht="15" customHeight="1" spans="1:13">
      <c r="A1135" s="112" t="s">
        <v>1016</v>
      </c>
      <c r="B1135" s="112"/>
      <c r="C1135" s="111"/>
      <c r="D1135" s="111"/>
      <c r="E1135" s="112"/>
      <c r="F1135" s="113"/>
      <c r="H1135" s="113"/>
      <c r="M1135" s="114"/>
    </row>
    <row r="1136" ht="15" customHeight="1" spans="1:13">
      <c r="A1136" s="112" t="s">
        <v>1017</v>
      </c>
      <c r="B1136" s="112"/>
      <c r="C1136" s="111"/>
      <c r="D1136" s="111"/>
      <c r="E1136" s="112"/>
      <c r="F1136" s="113"/>
      <c r="H1136" s="113"/>
      <c r="M1136" s="114"/>
    </row>
    <row r="1137" ht="15" customHeight="1" spans="1:13">
      <c r="A1137" s="112" t="s">
        <v>1018</v>
      </c>
      <c r="B1137" s="112"/>
      <c r="C1137" s="111"/>
      <c r="D1137" s="111"/>
      <c r="E1137" s="112"/>
      <c r="F1137" s="113"/>
      <c r="H1137" s="113"/>
      <c r="M1137" s="114"/>
    </row>
    <row r="1138" ht="15" customHeight="1" spans="1:13">
      <c r="A1138" s="112" t="s">
        <v>1019</v>
      </c>
      <c r="B1138" s="112"/>
      <c r="C1138" s="111"/>
      <c r="D1138" s="111"/>
      <c r="E1138" s="112"/>
      <c r="F1138" s="113"/>
      <c r="H1138" s="113"/>
      <c r="M1138" s="114"/>
    </row>
    <row r="1139" ht="15" customHeight="1" spans="1:13">
      <c r="A1139" s="112" t="s">
        <v>1020</v>
      </c>
      <c r="B1139" s="112"/>
      <c r="C1139" s="111"/>
      <c r="D1139" s="111"/>
      <c r="E1139" s="112"/>
      <c r="F1139" s="113"/>
      <c r="H1139" s="113"/>
      <c r="M1139" s="114"/>
    </row>
    <row r="1140" ht="15" customHeight="1" spans="1:13">
      <c r="A1140" s="112" t="s">
        <v>1021</v>
      </c>
      <c r="B1140" s="112"/>
      <c r="C1140" s="111"/>
      <c r="D1140" s="111"/>
      <c r="E1140" s="112"/>
      <c r="F1140" s="113"/>
      <c r="H1140" s="113"/>
      <c r="M1140" s="114"/>
    </row>
    <row r="1141" ht="15" customHeight="1" spans="1:13">
      <c r="A1141" s="112" t="s">
        <v>1022</v>
      </c>
      <c r="B1141" s="112"/>
      <c r="C1141" s="111"/>
      <c r="D1141" s="111"/>
      <c r="E1141" s="112"/>
      <c r="F1141" s="113"/>
      <c r="H1141" s="113"/>
      <c r="M1141" s="114"/>
    </row>
    <row r="1142" ht="15" customHeight="1" spans="1:13">
      <c r="A1142" s="112" t="s">
        <v>1023</v>
      </c>
      <c r="B1142" s="112"/>
      <c r="C1142" s="111"/>
      <c r="D1142" s="111"/>
      <c r="E1142" s="112"/>
      <c r="F1142" s="113"/>
      <c r="H1142" s="113"/>
      <c r="M1142" s="114"/>
    </row>
    <row r="1143" ht="15" customHeight="1" spans="1:13">
      <c r="A1143" s="112" t="s">
        <v>1024</v>
      </c>
      <c r="B1143" s="112"/>
      <c r="C1143" s="111"/>
      <c r="D1143" s="111"/>
      <c r="E1143" s="112"/>
      <c r="F1143" s="113"/>
      <c r="H1143" s="113"/>
      <c r="M1143" s="114"/>
    </row>
    <row r="1144" ht="15" customHeight="1" spans="1:13">
      <c r="A1144" s="112" t="s">
        <v>1025</v>
      </c>
      <c r="B1144" s="112"/>
      <c r="C1144" s="111"/>
      <c r="D1144" s="111"/>
      <c r="E1144" s="112"/>
      <c r="F1144" s="113"/>
      <c r="H1144" s="113"/>
      <c r="M1144" s="114"/>
    </row>
    <row r="1145" ht="15" customHeight="1" spans="1:13">
      <c r="A1145" s="112" t="s">
        <v>1026</v>
      </c>
      <c r="B1145" s="112"/>
      <c r="C1145" s="111"/>
      <c r="D1145" s="111"/>
      <c r="E1145" s="112"/>
      <c r="F1145" s="113"/>
      <c r="H1145" s="113"/>
      <c r="M1145" s="114"/>
    </row>
    <row r="1146" ht="15" customHeight="1" spans="1:13">
      <c r="A1146" s="112" t="s">
        <v>1027</v>
      </c>
      <c r="B1146" s="112"/>
      <c r="C1146" s="111"/>
      <c r="D1146" s="111"/>
      <c r="E1146" s="112"/>
      <c r="F1146" s="113"/>
      <c r="H1146" s="113"/>
      <c r="M1146" s="114"/>
    </row>
    <row r="1147" ht="15" customHeight="1" spans="1:13">
      <c r="A1147" s="112" t="s">
        <v>1028</v>
      </c>
      <c r="B1147" s="112"/>
      <c r="C1147" s="111"/>
      <c r="D1147" s="111"/>
      <c r="E1147" s="112"/>
      <c r="F1147" s="113"/>
      <c r="H1147" s="113"/>
      <c r="M1147" s="114"/>
    </row>
    <row r="1148" ht="15" customHeight="1" spans="1:13">
      <c r="A1148" s="112" t="s">
        <v>1029</v>
      </c>
      <c r="B1148" s="112"/>
      <c r="C1148" s="111"/>
      <c r="D1148" s="111"/>
      <c r="E1148" s="112"/>
      <c r="F1148" s="113"/>
      <c r="H1148" s="113"/>
      <c r="M1148" s="114"/>
    </row>
    <row r="1149" ht="15" customHeight="1" spans="1:13">
      <c r="A1149" s="112" t="s">
        <v>1030</v>
      </c>
      <c r="B1149" s="112"/>
      <c r="C1149" s="111"/>
      <c r="D1149" s="111"/>
      <c r="E1149" s="112"/>
      <c r="F1149" s="113"/>
      <c r="H1149" s="113"/>
      <c r="M1149" s="114"/>
    </row>
    <row r="1150" ht="15" customHeight="1" spans="1:13">
      <c r="A1150" s="112" t="s">
        <v>1031</v>
      </c>
      <c r="B1150" s="112">
        <f>C1150+D1150</f>
        <v>3</v>
      </c>
      <c r="C1150" s="111">
        <v>3</v>
      </c>
      <c r="D1150" s="111"/>
      <c r="E1150" s="112"/>
      <c r="F1150" s="113"/>
      <c r="H1150" s="113"/>
      <c r="M1150" s="114"/>
    </row>
    <row r="1151" ht="15" customHeight="1" spans="1:13">
      <c r="A1151" s="112" t="s">
        <v>193</v>
      </c>
      <c r="B1151" s="112">
        <f>C1151+D1151</f>
        <v>470</v>
      </c>
      <c r="C1151" s="111">
        <v>470</v>
      </c>
      <c r="D1151" s="111"/>
      <c r="E1151" s="112"/>
      <c r="F1151" s="113"/>
      <c r="H1151" s="113"/>
      <c r="M1151" s="114"/>
    </row>
    <row r="1152" ht="15" customHeight="1" spans="1:13">
      <c r="A1152" s="112" t="s">
        <v>1032</v>
      </c>
      <c r="B1152" s="112">
        <f>C1152+D1152</f>
        <v>65</v>
      </c>
      <c r="C1152" s="111">
        <v>65</v>
      </c>
      <c r="D1152" s="111"/>
      <c r="E1152" s="112"/>
      <c r="F1152" s="113"/>
      <c r="H1152" s="113"/>
      <c r="M1152" s="114"/>
    </row>
    <row r="1153" ht="15" customHeight="1" spans="1:13">
      <c r="A1153" s="112" t="s">
        <v>1033</v>
      </c>
      <c r="B1153" s="112">
        <f>C1153+D1153</f>
        <v>38</v>
      </c>
      <c r="C1153" s="111">
        <f>SUM(C1154:C1167)</f>
        <v>38</v>
      </c>
      <c r="D1153" s="111"/>
      <c r="E1153" s="112"/>
      <c r="F1153" s="113"/>
      <c r="H1153" s="113"/>
      <c r="M1153" s="114"/>
    </row>
    <row r="1154" ht="15" customHeight="1" spans="1:13">
      <c r="A1154" s="112" t="s">
        <v>184</v>
      </c>
      <c r="B1154" s="112"/>
      <c r="C1154" s="111"/>
      <c r="D1154" s="111"/>
      <c r="E1154" s="112"/>
      <c r="F1154" s="113"/>
      <c r="H1154" s="113"/>
      <c r="M1154" s="114"/>
    </row>
    <row r="1155" ht="15" customHeight="1" spans="1:13">
      <c r="A1155" s="112" t="s">
        <v>185</v>
      </c>
      <c r="B1155" s="112"/>
      <c r="C1155" s="111"/>
      <c r="D1155" s="111"/>
      <c r="E1155" s="112"/>
      <c r="F1155" s="113"/>
      <c r="H1155" s="113"/>
      <c r="M1155" s="114"/>
    </row>
    <row r="1156" ht="15" customHeight="1" spans="1:13">
      <c r="A1156" s="112" t="s">
        <v>186</v>
      </c>
      <c r="B1156" s="112"/>
      <c r="C1156" s="111"/>
      <c r="D1156" s="111"/>
      <c r="E1156" s="112"/>
      <c r="F1156" s="113"/>
      <c r="H1156" s="113"/>
      <c r="M1156" s="114"/>
    </row>
    <row r="1157" ht="15" customHeight="1" spans="1:13">
      <c r="A1157" s="112" t="s">
        <v>1034</v>
      </c>
      <c r="B1157" s="112">
        <f>C1157+D1157</f>
        <v>38</v>
      </c>
      <c r="C1157" s="111">
        <v>38</v>
      </c>
      <c r="D1157" s="111"/>
      <c r="E1157" s="112"/>
      <c r="F1157" s="113"/>
      <c r="H1157" s="113"/>
      <c r="M1157" s="114"/>
    </row>
    <row r="1158" ht="15" customHeight="1" spans="1:13">
      <c r="A1158" s="112" t="s">
        <v>1035</v>
      </c>
      <c r="B1158" s="112"/>
      <c r="C1158" s="111"/>
      <c r="D1158" s="111"/>
      <c r="E1158" s="112"/>
      <c r="F1158" s="113"/>
      <c r="H1158" s="113"/>
      <c r="M1158" s="114"/>
    </row>
    <row r="1159" ht="15" customHeight="1" spans="1:13">
      <c r="A1159" s="112" t="s">
        <v>1036</v>
      </c>
      <c r="B1159" s="112"/>
      <c r="C1159" s="111"/>
      <c r="D1159" s="111"/>
      <c r="E1159" s="112"/>
      <c r="F1159" s="113"/>
      <c r="H1159" s="113"/>
      <c r="M1159" s="114"/>
    </row>
    <row r="1160" ht="15" customHeight="1" spans="1:13">
      <c r="A1160" s="112" t="s">
        <v>1037</v>
      </c>
      <c r="B1160" s="112"/>
      <c r="C1160" s="111"/>
      <c r="D1160" s="111"/>
      <c r="E1160" s="112"/>
      <c r="F1160" s="113"/>
      <c r="H1160" s="113"/>
      <c r="M1160" s="114"/>
    </row>
    <row r="1161" ht="15" customHeight="1" spans="1:13">
      <c r="A1161" s="112" t="s">
        <v>1038</v>
      </c>
      <c r="B1161" s="112"/>
      <c r="C1161" s="111"/>
      <c r="D1161" s="111"/>
      <c r="E1161" s="112"/>
      <c r="F1161" s="113"/>
      <c r="H1161" s="113"/>
      <c r="M1161" s="114"/>
    </row>
    <row r="1162" ht="15" customHeight="1" spans="1:13">
      <c r="A1162" s="112" t="s">
        <v>1039</v>
      </c>
      <c r="B1162" s="112"/>
      <c r="C1162" s="111"/>
      <c r="D1162" s="111"/>
      <c r="E1162" s="112"/>
      <c r="F1162" s="113"/>
      <c r="H1162" s="113"/>
      <c r="M1162" s="114"/>
    </row>
    <row r="1163" ht="15" customHeight="1" spans="1:13">
      <c r="A1163" s="112" t="s">
        <v>1040</v>
      </c>
      <c r="B1163" s="112"/>
      <c r="C1163" s="111"/>
      <c r="D1163" s="111"/>
      <c r="E1163" s="112"/>
      <c r="F1163" s="113"/>
      <c r="H1163" s="113"/>
      <c r="M1163" s="114"/>
    </row>
    <row r="1164" ht="15" customHeight="1" spans="1:13">
      <c r="A1164" s="112" t="s">
        <v>1041</v>
      </c>
      <c r="B1164" s="112"/>
      <c r="C1164" s="111"/>
      <c r="D1164" s="111"/>
      <c r="E1164" s="112"/>
      <c r="F1164" s="113"/>
      <c r="H1164" s="113"/>
      <c r="M1164" s="114"/>
    </row>
    <row r="1165" ht="15" customHeight="1" spans="1:13">
      <c r="A1165" s="112" t="s">
        <v>1042</v>
      </c>
      <c r="B1165" s="112"/>
      <c r="C1165" s="111"/>
      <c r="D1165" s="111"/>
      <c r="E1165" s="112"/>
      <c r="F1165" s="113"/>
      <c r="H1165" s="113"/>
      <c r="M1165" s="114"/>
    </row>
    <row r="1166" ht="15" customHeight="1" spans="1:13">
      <c r="A1166" s="112" t="s">
        <v>1043</v>
      </c>
      <c r="B1166" s="112"/>
      <c r="C1166" s="111"/>
      <c r="D1166" s="111"/>
      <c r="E1166" s="112"/>
      <c r="F1166" s="113"/>
      <c r="H1166" s="113"/>
      <c r="M1166" s="114"/>
    </row>
    <row r="1167" ht="15" customHeight="1" spans="1:13">
      <c r="A1167" s="112" t="s">
        <v>1044</v>
      </c>
      <c r="B1167" s="112"/>
      <c r="C1167" s="111"/>
      <c r="D1167" s="111"/>
      <c r="E1167" s="112"/>
      <c r="F1167" s="113"/>
      <c r="H1167" s="113"/>
      <c r="M1167" s="114"/>
    </row>
    <row r="1168" ht="15" customHeight="1" spans="1:13">
      <c r="A1168" s="112" t="s">
        <v>1045</v>
      </c>
      <c r="B1168" s="112"/>
      <c r="C1168" s="111"/>
      <c r="D1168" s="111"/>
      <c r="E1168" s="112"/>
      <c r="F1168" s="113"/>
      <c r="H1168" s="113"/>
      <c r="M1168" s="114"/>
    </row>
    <row r="1169" ht="15" customHeight="1" spans="1:13">
      <c r="A1169" s="112" t="s">
        <v>1046</v>
      </c>
      <c r="B1169" s="112"/>
      <c r="C1169" s="111"/>
      <c r="D1169" s="111"/>
      <c r="E1169" s="112"/>
      <c r="F1169" s="113"/>
      <c r="H1169" s="113"/>
      <c r="M1169" s="114"/>
    </row>
    <row r="1170" ht="15" customHeight="1" spans="1:13">
      <c r="A1170" s="112" t="s">
        <v>133</v>
      </c>
      <c r="B1170" s="112">
        <f>C1170+D1170</f>
        <v>8106</v>
      </c>
      <c r="C1170" s="111">
        <f>C1171+C1183+C1187</f>
        <v>8106</v>
      </c>
      <c r="D1170" s="111"/>
      <c r="E1170" s="112"/>
      <c r="F1170" s="113"/>
      <c r="H1170" s="113"/>
      <c r="M1170" s="114"/>
    </row>
    <row r="1171" ht="15" customHeight="1" spans="1:13">
      <c r="A1171" s="112" t="s">
        <v>1047</v>
      </c>
      <c r="B1171" s="112">
        <f>C1171+D1171</f>
        <v>4483</v>
      </c>
      <c r="C1171" s="111">
        <f>SUM(C1172:C1182)</f>
        <v>4483</v>
      </c>
      <c r="D1171" s="111"/>
      <c r="E1171" s="112"/>
      <c r="F1171" s="113"/>
      <c r="H1171" s="113"/>
      <c r="M1171" s="114"/>
    </row>
    <row r="1172" ht="15" customHeight="1" spans="1:13">
      <c r="A1172" s="112" t="s">
        <v>1048</v>
      </c>
      <c r="B1172" s="112"/>
      <c r="C1172" s="111"/>
      <c r="D1172" s="111"/>
      <c r="E1172" s="112"/>
      <c r="F1172" s="113"/>
      <c r="H1172" s="113"/>
      <c r="M1172" s="114"/>
    </row>
    <row r="1173" ht="15" customHeight="1" spans="1:13">
      <c r="A1173" s="112" t="s">
        <v>1049</v>
      </c>
      <c r="B1173" s="112"/>
      <c r="C1173" s="111"/>
      <c r="D1173" s="111"/>
      <c r="E1173" s="112"/>
      <c r="F1173" s="113"/>
      <c r="H1173" s="113"/>
      <c r="M1173" s="114"/>
    </row>
    <row r="1174" ht="15" customHeight="1" spans="1:13">
      <c r="A1174" s="112" t="s">
        <v>1050</v>
      </c>
      <c r="B1174" s="112"/>
      <c r="C1174" s="111"/>
      <c r="D1174" s="111"/>
      <c r="E1174" s="112"/>
      <c r="F1174" s="113"/>
      <c r="H1174" s="113"/>
      <c r="M1174" s="114"/>
    </row>
    <row r="1175" ht="15" customHeight="1" spans="1:13">
      <c r="A1175" s="112" t="s">
        <v>1051</v>
      </c>
      <c r="B1175" s="112"/>
      <c r="C1175" s="111"/>
      <c r="D1175" s="111"/>
      <c r="E1175" s="112"/>
      <c r="F1175" s="113"/>
      <c r="H1175" s="113"/>
      <c r="M1175" s="114"/>
    </row>
    <row r="1176" ht="15" customHeight="1" spans="1:13">
      <c r="A1176" s="112" t="s">
        <v>1052</v>
      </c>
      <c r="B1176" s="112"/>
      <c r="C1176" s="111"/>
      <c r="D1176" s="111"/>
      <c r="E1176" s="112"/>
      <c r="F1176" s="113"/>
      <c r="H1176" s="113"/>
      <c r="M1176" s="114"/>
    </row>
    <row r="1177" ht="15" customHeight="1" spans="1:13">
      <c r="A1177" s="112" t="s">
        <v>1053</v>
      </c>
      <c r="B1177" s="112"/>
      <c r="C1177" s="111"/>
      <c r="D1177" s="111"/>
      <c r="E1177" s="112"/>
      <c r="F1177" s="113"/>
      <c r="H1177" s="113"/>
      <c r="M1177" s="114"/>
    </row>
    <row r="1178" ht="15" customHeight="1" spans="1:13">
      <c r="A1178" s="112" t="s">
        <v>1054</v>
      </c>
      <c r="B1178" s="112"/>
      <c r="C1178" s="111"/>
      <c r="D1178" s="111"/>
      <c r="E1178" s="112"/>
      <c r="F1178" s="113"/>
      <c r="H1178" s="113"/>
      <c r="M1178" s="114"/>
    </row>
    <row r="1179" ht="15" customHeight="1" spans="1:13">
      <c r="A1179" s="112" t="s">
        <v>1055</v>
      </c>
      <c r="B1179" s="112"/>
      <c r="C1179" s="111"/>
      <c r="D1179" s="111"/>
      <c r="E1179" s="112"/>
      <c r="F1179" s="113"/>
      <c r="H1179" s="113"/>
      <c r="M1179" s="114"/>
    </row>
    <row r="1180" ht="15" customHeight="1" spans="1:13">
      <c r="A1180" s="112" t="s">
        <v>1056</v>
      </c>
      <c r="B1180" s="112"/>
      <c r="C1180" s="111"/>
      <c r="D1180" s="111"/>
      <c r="E1180" s="112"/>
      <c r="F1180" s="113"/>
      <c r="H1180" s="113"/>
      <c r="M1180" s="114"/>
    </row>
    <row r="1181" ht="15" customHeight="1" spans="1:13">
      <c r="A1181" s="112" t="s">
        <v>1057</v>
      </c>
      <c r="B1181" s="112"/>
      <c r="C1181" s="111"/>
      <c r="D1181" s="111"/>
      <c r="E1181" s="112"/>
      <c r="F1181" s="113"/>
      <c r="H1181" s="113"/>
      <c r="M1181" s="114"/>
    </row>
    <row r="1182" ht="15" customHeight="1" spans="1:13">
      <c r="A1182" s="112" t="s">
        <v>1058</v>
      </c>
      <c r="B1182" s="112">
        <f>C1182+D1182</f>
        <v>4483</v>
      </c>
      <c r="C1182" s="111">
        <v>4483</v>
      </c>
      <c r="D1182" s="111"/>
      <c r="E1182" s="112"/>
      <c r="F1182" s="113"/>
      <c r="H1182" s="113"/>
      <c r="M1182" s="114"/>
    </row>
    <row r="1183" ht="15" customHeight="1" spans="1:13">
      <c r="A1183" s="112" t="s">
        <v>1059</v>
      </c>
      <c r="B1183" s="112">
        <f>C1183+D1183</f>
        <v>3558</v>
      </c>
      <c r="C1183" s="111">
        <f>SUM(C1184:C1186)</f>
        <v>3558</v>
      </c>
      <c r="D1183" s="111"/>
      <c r="E1183" s="112"/>
      <c r="F1183" s="113"/>
      <c r="H1183" s="113"/>
      <c r="M1183" s="114"/>
    </row>
    <row r="1184" ht="15" customHeight="1" spans="1:13">
      <c r="A1184" s="112" t="s">
        <v>1060</v>
      </c>
      <c r="B1184" s="112">
        <f>C1184+D1184</f>
        <v>3558</v>
      </c>
      <c r="C1184" s="111">
        <v>3558</v>
      </c>
      <c r="D1184" s="111"/>
      <c r="E1184" s="112"/>
      <c r="F1184" s="113"/>
      <c r="H1184" s="113"/>
      <c r="M1184" s="114"/>
    </row>
    <row r="1185" ht="15" customHeight="1" spans="1:13">
      <c r="A1185" s="112" t="s">
        <v>1061</v>
      </c>
      <c r="B1185" s="112"/>
      <c r="C1185" s="111"/>
      <c r="D1185" s="111"/>
      <c r="E1185" s="112"/>
      <c r="F1185" s="113"/>
      <c r="H1185" s="113"/>
      <c r="M1185" s="114"/>
    </row>
    <row r="1186" ht="15" customHeight="1" spans="1:13">
      <c r="A1186" s="112" t="s">
        <v>1062</v>
      </c>
      <c r="B1186" s="112"/>
      <c r="C1186" s="111"/>
      <c r="D1186" s="111"/>
      <c r="E1186" s="112"/>
      <c r="F1186" s="113"/>
      <c r="H1186" s="113"/>
      <c r="M1186" s="114"/>
    </row>
    <row r="1187" ht="15" customHeight="1" spans="1:13">
      <c r="A1187" s="112" t="s">
        <v>1063</v>
      </c>
      <c r="B1187" s="112">
        <f>C1187+D1187</f>
        <v>65</v>
      </c>
      <c r="C1187" s="111">
        <f>SUM(C1188:C1190)</f>
        <v>65</v>
      </c>
      <c r="D1187" s="111"/>
      <c r="E1187" s="112"/>
      <c r="F1187" s="113"/>
      <c r="H1187" s="113"/>
      <c r="M1187" s="114"/>
    </row>
    <row r="1188" ht="15" customHeight="1" spans="1:13">
      <c r="A1188" s="112" t="s">
        <v>1064</v>
      </c>
      <c r="B1188" s="112"/>
      <c r="C1188" s="111"/>
      <c r="D1188" s="111"/>
      <c r="E1188" s="112"/>
      <c r="F1188" s="113"/>
      <c r="H1188" s="113"/>
      <c r="M1188" s="114"/>
    </row>
    <row r="1189" ht="15" customHeight="1" spans="1:13">
      <c r="A1189" s="112" t="s">
        <v>1065</v>
      </c>
      <c r="B1189" s="112"/>
      <c r="C1189" s="111"/>
      <c r="D1189" s="111"/>
      <c r="E1189" s="112"/>
      <c r="F1189" s="113"/>
      <c r="H1189" s="113"/>
      <c r="M1189" s="114"/>
    </row>
    <row r="1190" ht="15" customHeight="1" spans="1:13">
      <c r="A1190" s="112" t="s">
        <v>1066</v>
      </c>
      <c r="B1190" s="112">
        <f>C1190+D1190</f>
        <v>65</v>
      </c>
      <c r="C1190" s="111">
        <v>65</v>
      </c>
      <c r="D1190" s="111"/>
      <c r="E1190" s="112"/>
      <c r="F1190" s="113"/>
      <c r="H1190" s="113"/>
      <c r="M1190" s="114"/>
    </row>
    <row r="1191" ht="15" customHeight="1" spans="1:13">
      <c r="A1191" s="112" t="s">
        <v>134</v>
      </c>
      <c r="B1191" s="112">
        <f>C1191+D1191</f>
        <v>116</v>
      </c>
      <c r="C1191" s="111">
        <f>C1192+C1210+C1217+C1223</f>
        <v>116</v>
      </c>
      <c r="D1191" s="111"/>
      <c r="E1191" s="112"/>
      <c r="F1191" s="113"/>
      <c r="H1191" s="113"/>
      <c r="M1191" s="114"/>
    </row>
    <row r="1192" ht="15" customHeight="1" spans="1:13">
      <c r="A1192" s="112" t="s">
        <v>1067</v>
      </c>
      <c r="B1192" s="112">
        <f>C1192+D1192</f>
        <v>10</v>
      </c>
      <c r="C1192" s="111">
        <f>SUM(C1193:C1209)</f>
        <v>10</v>
      </c>
      <c r="D1192" s="111"/>
      <c r="E1192" s="112"/>
      <c r="F1192" s="113"/>
      <c r="H1192" s="113"/>
      <c r="M1192" s="114"/>
    </row>
    <row r="1193" ht="15" customHeight="1" spans="1:13">
      <c r="A1193" s="112" t="s">
        <v>184</v>
      </c>
      <c r="B1193" s="112"/>
      <c r="C1193" s="111"/>
      <c r="D1193" s="111"/>
      <c r="E1193" s="112"/>
      <c r="F1193" s="113"/>
      <c r="H1193" s="113"/>
      <c r="M1193" s="114"/>
    </row>
    <row r="1194" ht="15" customHeight="1" spans="1:13">
      <c r="A1194" s="112" t="s">
        <v>185</v>
      </c>
      <c r="B1194" s="112"/>
      <c r="C1194" s="111"/>
      <c r="D1194" s="111"/>
      <c r="E1194" s="112"/>
      <c r="F1194" s="113"/>
      <c r="H1194" s="113"/>
      <c r="M1194" s="114"/>
    </row>
    <row r="1195" ht="15" customHeight="1" spans="1:13">
      <c r="A1195" s="112" t="s">
        <v>186</v>
      </c>
      <c r="B1195" s="112"/>
      <c r="C1195" s="111"/>
      <c r="D1195" s="111"/>
      <c r="E1195" s="112"/>
      <c r="F1195" s="113"/>
      <c r="H1195" s="113"/>
      <c r="M1195" s="114"/>
    </row>
    <row r="1196" ht="15" customHeight="1" spans="1:13">
      <c r="A1196" s="112" t="s">
        <v>1068</v>
      </c>
      <c r="B1196" s="112"/>
      <c r="C1196" s="111"/>
      <c r="D1196" s="111"/>
      <c r="E1196" s="112"/>
      <c r="F1196" s="113"/>
      <c r="H1196" s="113"/>
      <c r="M1196" s="114"/>
    </row>
    <row r="1197" ht="15" customHeight="1" spans="1:13">
      <c r="A1197" s="112" t="s">
        <v>1069</v>
      </c>
      <c r="B1197" s="112"/>
      <c r="C1197" s="111"/>
      <c r="D1197" s="111"/>
      <c r="E1197" s="112"/>
      <c r="F1197" s="113"/>
      <c r="H1197" s="113"/>
      <c r="M1197" s="114"/>
    </row>
    <row r="1198" ht="15" customHeight="1" spans="1:13">
      <c r="A1198" s="112" t="s">
        <v>1070</v>
      </c>
      <c r="B1198" s="112"/>
      <c r="C1198" s="111"/>
      <c r="D1198" s="111"/>
      <c r="E1198" s="112"/>
      <c r="F1198" s="113"/>
      <c r="H1198" s="113"/>
      <c r="M1198" s="114"/>
    </row>
    <row r="1199" ht="15" customHeight="1" spans="1:13">
      <c r="A1199" s="112" t="s">
        <v>1071</v>
      </c>
      <c r="B1199" s="112"/>
      <c r="C1199" s="111"/>
      <c r="D1199" s="111"/>
      <c r="E1199" s="112"/>
      <c r="F1199" s="113"/>
      <c r="H1199" s="113"/>
      <c r="M1199" s="114"/>
    </row>
    <row r="1200" ht="15" customHeight="1" spans="1:13">
      <c r="A1200" s="112" t="s">
        <v>1072</v>
      </c>
      <c r="B1200" s="112"/>
      <c r="C1200" s="111"/>
      <c r="D1200" s="111"/>
      <c r="E1200" s="112"/>
      <c r="F1200" s="113"/>
      <c r="H1200" s="113"/>
      <c r="M1200" s="114"/>
    </row>
    <row r="1201" ht="15" customHeight="1" spans="1:13">
      <c r="A1201" s="112" t="s">
        <v>1073</v>
      </c>
      <c r="B1201" s="112"/>
      <c r="C1201" s="111"/>
      <c r="D1201" s="111"/>
      <c r="E1201" s="112"/>
      <c r="F1201" s="113"/>
      <c r="H1201" s="113"/>
      <c r="M1201" s="114"/>
    </row>
    <row r="1202" ht="15" customHeight="1" spans="1:13">
      <c r="A1202" s="112" t="s">
        <v>1074</v>
      </c>
      <c r="B1202" s="112"/>
      <c r="C1202" s="111"/>
      <c r="D1202" s="111"/>
      <c r="E1202" s="112"/>
      <c r="F1202" s="113"/>
      <c r="H1202" s="113"/>
      <c r="M1202" s="114"/>
    </row>
    <row r="1203" ht="15" customHeight="1" spans="1:13">
      <c r="A1203" s="112" t="s">
        <v>1075</v>
      </c>
      <c r="B1203" s="112"/>
      <c r="C1203" s="111"/>
      <c r="D1203" s="111"/>
      <c r="E1203" s="112"/>
      <c r="F1203" s="113"/>
      <c r="H1203" s="113"/>
      <c r="M1203" s="114"/>
    </row>
    <row r="1204" ht="15" customHeight="1" spans="1:13">
      <c r="A1204" s="112" t="s">
        <v>1076</v>
      </c>
      <c r="B1204" s="112"/>
      <c r="C1204" s="111"/>
      <c r="D1204" s="111"/>
      <c r="E1204" s="112"/>
      <c r="F1204" s="113"/>
      <c r="H1204" s="113"/>
      <c r="M1204" s="114"/>
    </row>
    <row r="1205" ht="15" customHeight="1" spans="1:13">
      <c r="A1205" s="112" t="s">
        <v>1077</v>
      </c>
      <c r="B1205" s="112"/>
      <c r="C1205" s="111"/>
      <c r="D1205" s="111"/>
      <c r="E1205" s="112"/>
      <c r="F1205" s="113"/>
      <c r="H1205" s="113"/>
      <c r="M1205" s="114"/>
    </row>
    <row r="1206" ht="15" customHeight="1" spans="1:13">
      <c r="A1206" s="112" t="s">
        <v>1078</v>
      </c>
      <c r="B1206" s="112"/>
      <c r="C1206" s="111"/>
      <c r="D1206" s="111"/>
      <c r="E1206" s="112"/>
      <c r="F1206" s="113"/>
      <c r="H1206" s="113"/>
      <c r="M1206" s="114"/>
    </row>
    <row r="1207" ht="15" customHeight="1" spans="1:13">
      <c r="A1207" s="112" t="s">
        <v>1079</v>
      </c>
      <c r="B1207" s="112"/>
      <c r="C1207" s="111"/>
      <c r="D1207" s="111"/>
      <c r="E1207" s="112"/>
      <c r="F1207" s="113"/>
      <c r="H1207" s="113"/>
      <c r="M1207" s="114"/>
    </row>
    <row r="1208" ht="15" customHeight="1" spans="1:13">
      <c r="A1208" s="112" t="s">
        <v>193</v>
      </c>
      <c r="B1208" s="112"/>
      <c r="C1208" s="111"/>
      <c r="D1208" s="111"/>
      <c r="E1208" s="112"/>
      <c r="F1208" s="113"/>
      <c r="H1208" s="113"/>
      <c r="M1208" s="114"/>
    </row>
    <row r="1209" ht="15" customHeight="1" spans="1:13">
      <c r="A1209" s="112" t="s">
        <v>1080</v>
      </c>
      <c r="B1209" s="112">
        <f>C1209+D1209</f>
        <v>10</v>
      </c>
      <c r="C1209" s="111">
        <v>10</v>
      </c>
      <c r="D1209" s="111"/>
      <c r="E1209" s="112"/>
      <c r="F1209" s="113"/>
      <c r="H1209" s="113"/>
      <c r="M1209" s="114"/>
    </row>
    <row r="1210" ht="15" customHeight="1" spans="1:13">
      <c r="A1210" s="112" t="s">
        <v>1081</v>
      </c>
      <c r="B1210" s="112"/>
      <c r="C1210" s="111"/>
      <c r="D1210" s="111"/>
      <c r="E1210" s="112"/>
      <c r="F1210" s="113"/>
      <c r="H1210" s="113"/>
      <c r="M1210" s="114"/>
    </row>
    <row r="1211" ht="15" customHeight="1" spans="1:13">
      <c r="A1211" s="112" t="s">
        <v>1082</v>
      </c>
      <c r="B1211" s="112"/>
      <c r="C1211" s="111"/>
      <c r="D1211" s="111"/>
      <c r="E1211" s="112"/>
      <c r="F1211" s="113"/>
      <c r="H1211" s="113"/>
      <c r="M1211" s="114"/>
    </row>
    <row r="1212" ht="15" customHeight="1" spans="1:13">
      <c r="A1212" s="112" t="s">
        <v>1083</v>
      </c>
      <c r="B1212" s="112"/>
      <c r="C1212" s="111"/>
      <c r="D1212" s="111"/>
      <c r="E1212" s="112"/>
      <c r="F1212" s="113"/>
      <c r="H1212" s="113"/>
      <c r="M1212" s="114"/>
    </row>
    <row r="1213" ht="15" customHeight="1" spans="1:13">
      <c r="A1213" s="112" t="s">
        <v>1084</v>
      </c>
      <c r="B1213" s="112"/>
      <c r="C1213" s="111"/>
      <c r="D1213" s="111"/>
      <c r="E1213" s="112"/>
      <c r="F1213" s="113"/>
      <c r="H1213" s="113"/>
      <c r="M1213" s="114"/>
    </row>
    <row r="1214" ht="15" customHeight="1" spans="1:13">
      <c r="A1214" s="112" t="s">
        <v>1085</v>
      </c>
      <c r="B1214" s="112"/>
      <c r="C1214" s="111"/>
      <c r="D1214" s="111"/>
      <c r="E1214" s="112"/>
      <c r="F1214" s="113"/>
      <c r="H1214" s="113"/>
      <c r="M1214" s="114"/>
    </row>
    <row r="1215" ht="15" customHeight="1" spans="1:13">
      <c r="A1215" s="112" t="s">
        <v>1086</v>
      </c>
      <c r="B1215" s="112"/>
      <c r="C1215" s="111"/>
      <c r="D1215" s="111"/>
      <c r="E1215" s="112"/>
      <c r="F1215" s="113"/>
      <c r="H1215" s="113"/>
      <c r="M1215" s="114"/>
    </row>
    <row r="1216" ht="15" customHeight="1" spans="1:13">
      <c r="A1216" s="112" t="s">
        <v>1087</v>
      </c>
      <c r="B1216" s="112"/>
      <c r="C1216" s="111"/>
      <c r="D1216" s="111"/>
      <c r="E1216" s="112"/>
      <c r="F1216" s="113"/>
      <c r="H1216" s="113"/>
      <c r="M1216" s="114"/>
    </row>
    <row r="1217" ht="15" customHeight="1" spans="1:13">
      <c r="A1217" s="112" t="s">
        <v>1088</v>
      </c>
      <c r="B1217" s="112">
        <f>C1217+D1217</f>
        <v>102</v>
      </c>
      <c r="C1217" s="111">
        <f>SUM(C1218:C1222)</f>
        <v>102</v>
      </c>
      <c r="D1217" s="111"/>
      <c r="E1217" s="112"/>
      <c r="F1217" s="113"/>
      <c r="H1217" s="113"/>
      <c r="M1217" s="114"/>
    </row>
    <row r="1218" ht="15" customHeight="1" spans="1:13">
      <c r="A1218" s="112" t="s">
        <v>1089</v>
      </c>
      <c r="B1218" s="112">
        <f>C1218+D1218</f>
        <v>102</v>
      </c>
      <c r="C1218" s="111">
        <v>102</v>
      </c>
      <c r="D1218" s="111"/>
      <c r="E1218" s="112"/>
      <c r="F1218" s="113"/>
      <c r="H1218" s="113"/>
      <c r="M1218" s="114"/>
    </row>
    <row r="1219" ht="15" customHeight="1" spans="1:13">
      <c r="A1219" s="112" t="s">
        <v>1090</v>
      </c>
      <c r="B1219" s="112"/>
      <c r="C1219" s="111"/>
      <c r="D1219" s="111"/>
      <c r="E1219" s="112"/>
      <c r="F1219" s="113"/>
      <c r="H1219" s="113"/>
      <c r="M1219" s="114"/>
    </row>
    <row r="1220" ht="15" customHeight="1" spans="1:13">
      <c r="A1220" s="112" t="s">
        <v>1091</v>
      </c>
      <c r="B1220" s="112"/>
      <c r="C1220" s="111"/>
      <c r="D1220" s="111"/>
      <c r="E1220" s="112"/>
      <c r="F1220" s="113"/>
      <c r="H1220" s="113"/>
      <c r="M1220" s="114"/>
    </row>
    <row r="1221" ht="15" customHeight="1" spans="1:13">
      <c r="A1221" s="112" t="s">
        <v>1092</v>
      </c>
      <c r="B1221" s="112"/>
      <c r="C1221" s="111"/>
      <c r="D1221" s="111"/>
      <c r="E1221" s="112"/>
      <c r="F1221" s="113"/>
      <c r="H1221" s="113"/>
      <c r="M1221" s="114"/>
    </row>
    <row r="1222" ht="15" customHeight="1" spans="1:13">
      <c r="A1222" s="112" t="s">
        <v>1093</v>
      </c>
      <c r="B1222" s="112"/>
      <c r="C1222" s="111"/>
      <c r="D1222" s="111"/>
      <c r="E1222" s="112"/>
      <c r="F1222" s="113"/>
      <c r="H1222" s="113"/>
      <c r="M1222" s="114"/>
    </row>
    <row r="1223" ht="15" customHeight="1" spans="1:13">
      <c r="A1223" s="112" t="s">
        <v>1094</v>
      </c>
      <c r="B1223" s="112">
        <f>C1223+D1223</f>
        <v>4</v>
      </c>
      <c r="C1223" s="111">
        <f>SUM(C1224:C1235)</f>
        <v>4</v>
      </c>
      <c r="D1223" s="111"/>
      <c r="E1223" s="112"/>
      <c r="F1223" s="113"/>
      <c r="H1223" s="113"/>
      <c r="M1223" s="114"/>
    </row>
    <row r="1224" ht="15" customHeight="1" spans="1:13">
      <c r="A1224" s="112" t="s">
        <v>1095</v>
      </c>
      <c r="B1224" s="112"/>
      <c r="C1224" s="111"/>
      <c r="D1224" s="111"/>
      <c r="E1224" s="112"/>
      <c r="F1224" s="113"/>
      <c r="H1224" s="113"/>
      <c r="M1224" s="114"/>
    </row>
    <row r="1225" ht="15" customHeight="1" spans="1:13">
      <c r="A1225" s="112" t="s">
        <v>1096</v>
      </c>
      <c r="B1225" s="112"/>
      <c r="C1225" s="111"/>
      <c r="D1225" s="111"/>
      <c r="E1225" s="112"/>
      <c r="F1225" s="113"/>
      <c r="H1225" s="113"/>
      <c r="M1225" s="114"/>
    </row>
    <row r="1226" ht="15" customHeight="1" spans="1:13">
      <c r="A1226" s="112" t="s">
        <v>1097</v>
      </c>
      <c r="B1226" s="112"/>
      <c r="C1226" s="111"/>
      <c r="D1226" s="111"/>
      <c r="E1226" s="112"/>
      <c r="F1226" s="113"/>
      <c r="H1226" s="113"/>
      <c r="M1226" s="114"/>
    </row>
    <row r="1227" ht="15" customHeight="1" spans="1:13">
      <c r="A1227" s="112" t="s">
        <v>1098</v>
      </c>
      <c r="B1227" s="112"/>
      <c r="C1227" s="111"/>
      <c r="D1227" s="111"/>
      <c r="E1227" s="112"/>
      <c r="F1227" s="113"/>
      <c r="H1227" s="113"/>
      <c r="M1227" s="114"/>
    </row>
    <row r="1228" ht="15" customHeight="1" spans="1:13">
      <c r="A1228" s="112" t="s">
        <v>1099</v>
      </c>
      <c r="B1228" s="112"/>
      <c r="C1228" s="111"/>
      <c r="D1228" s="111"/>
      <c r="E1228" s="112"/>
      <c r="F1228" s="113"/>
      <c r="H1228" s="113"/>
      <c r="M1228" s="114"/>
    </row>
    <row r="1229" ht="15" customHeight="1" spans="1:13">
      <c r="A1229" s="112" t="s">
        <v>1100</v>
      </c>
      <c r="B1229" s="112"/>
      <c r="C1229" s="111"/>
      <c r="D1229" s="111"/>
      <c r="E1229" s="112"/>
      <c r="F1229" s="113"/>
      <c r="H1229" s="113"/>
      <c r="M1229" s="114"/>
    </row>
    <row r="1230" ht="15" customHeight="1" spans="1:13">
      <c r="A1230" s="112" t="s">
        <v>1101</v>
      </c>
      <c r="B1230" s="112"/>
      <c r="C1230" s="111"/>
      <c r="D1230" s="111"/>
      <c r="E1230" s="112"/>
      <c r="F1230" s="113"/>
      <c r="H1230" s="113"/>
      <c r="M1230" s="114"/>
    </row>
    <row r="1231" ht="15" customHeight="1" spans="1:13">
      <c r="A1231" s="112" t="s">
        <v>1102</v>
      </c>
      <c r="B1231" s="112"/>
      <c r="C1231" s="111"/>
      <c r="D1231" s="111"/>
      <c r="E1231" s="112"/>
      <c r="F1231" s="113"/>
      <c r="H1231" s="113"/>
      <c r="M1231" s="114"/>
    </row>
    <row r="1232" ht="15" customHeight="1" spans="1:13">
      <c r="A1232" s="112" t="s">
        <v>1103</v>
      </c>
      <c r="B1232" s="112"/>
      <c r="C1232" s="111"/>
      <c r="D1232" s="111"/>
      <c r="E1232" s="112"/>
      <c r="F1232" s="113"/>
      <c r="H1232" s="113"/>
      <c r="M1232" s="114"/>
    </row>
    <row r="1233" ht="15" customHeight="1" spans="1:13">
      <c r="A1233" s="112" t="s">
        <v>1104</v>
      </c>
      <c r="B1233" s="112"/>
      <c r="C1233" s="111"/>
      <c r="D1233" s="111"/>
      <c r="E1233" s="112"/>
      <c r="F1233" s="113"/>
      <c r="H1233" s="113"/>
      <c r="M1233" s="114"/>
    </row>
    <row r="1234" ht="15" customHeight="1" spans="1:13">
      <c r="A1234" s="112" t="s">
        <v>1105</v>
      </c>
      <c r="B1234" s="112">
        <f>C1234+D1234</f>
        <v>4</v>
      </c>
      <c r="C1234" s="111">
        <v>4</v>
      </c>
      <c r="D1234" s="111"/>
      <c r="E1234" s="112"/>
      <c r="F1234" s="113"/>
      <c r="H1234" s="113"/>
      <c r="M1234" s="114"/>
    </row>
    <row r="1235" ht="15" customHeight="1" spans="1:13">
      <c r="A1235" s="112" t="s">
        <v>1106</v>
      </c>
      <c r="B1235" s="112"/>
      <c r="C1235" s="111"/>
      <c r="D1235" s="111"/>
      <c r="E1235" s="112"/>
      <c r="F1235" s="113"/>
      <c r="H1235" s="113"/>
      <c r="M1235" s="114"/>
    </row>
    <row r="1236" ht="15" customHeight="1" spans="1:13">
      <c r="A1236" s="112" t="s">
        <v>135</v>
      </c>
      <c r="B1236" s="112">
        <f>C1236+D1236</f>
        <v>1336</v>
      </c>
      <c r="C1236" s="111">
        <f>C1237+C1248+C1255+C1263+C1276+C1280+C1284</f>
        <v>1562</v>
      </c>
      <c r="D1236" s="111">
        <f>D1237+D1248+D1255+D1263+D1276+D1280+D1284</f>
        <v>-226</v>
      </c>
      <c r="E1236" s="112"/>
      <c r="F1236" s="113"/>
      <c r="H1236" s="113"/>
      <c r="M1236" s="114"/>
    </row>
    <row r="1237" ht="15" customHeight="1" spans="1:13">
      <c r="A1237" s="112" t="s">
        <v>1107</v>
      </c>
      <c r="B1237" s="112">
        <f>C1237+D1237</f>
        <v>582</v>
      </c>
      <c r="C1237" s="111">
        <f>SUM(C1238:C1247)</f>
        <v>582</v>
      </c>
      <c r="D1237" s="111"/>
      <c r="E1237" s="112"/>
      <c r="F1237" s="113"/>
      <c r="H1237" s="113"/>
      <c r="M1237" s="114"/>
    </row>
    <row r="1238" ht="15" customHeight="1" spans="1:13">
      <c r="A1238" s="112" t="s">
        <v>184</v>
      </c>
      <c r="B1238" s="112">
        <f>C1238+D1238</f>
        <v>139</v>
      </c>
      <c r="C1238" s="111">
        <v>139</v>
      </c>
      <c r="D1238" s="111"/>
      <c r="E1238" s="112"/>
      <c r="F1238" s="113"/>
      <c r="H1238" s="113"/>
      <c r="M1238" s="114"/>
    </row>
    <row r="1239" ht="15" customHeight="1" spans="1:13">
      <c r="A1239" s="112" t="s">
        <v>185</v>
      </c>
      <c r="B1239" s="112"/>
      <c r="C1239" s="111"/>
      <c r="D1239" s="111"/>
      <c r="E1239" s="112"/>
      <c r="F1239" s="113"/>
      <c r="H1239" s="113"/>
      <c r="M1239" s="114"/>
    </row>
    <row r="1240" ht="15" customHeight="1" spans="1:13">
      <c r="A1240" s="112" t="s">
        <v>186</v>
      </c>
      <c r="B1240" s="112"/>
      <c r="C1240" s="111"/>
      <c r="D1240" s="111"/>
      <c r="E1240" s="112"/>
      <c r="F1240" s="113"/>
      <c r="H1240" s="113"/>
      <c r="M1240" s="114"/>
    </row>
    <row r="1241" ht="15" customHeight="1" spans="1:13">
      <c r="A1241" s="112" t="s">
        <v>1108</v>
      </c>
      <c r="B1241" s="112">
        <f>C1241+D1241</f>
        <v>211</v>
      </c>
      <c r="C1241" s="111">
        <v>211</v>
      </c>
      <c r="D1241" s="111"/>
      <c r="E1241" s="112"/>
      <c r="F1241" s="113"/>
      <c r="H1241" s="113"/>
      <c r="M1241" s="114"/>
    </row>
    <row r="1242" ht="15" customHeight="1" spans="1:13">
      <c r="A1242" s="112" t="s">
        <v>1109</v>
      </c>
      <c r="B1242" s="112"/>
      <c r="C1242" s="111"/>
      <c r="D1242" s="111"/>
      <c r="E1242" s="112"/>
      <c r="F1242" s="113"/>
      <c r="H1242" s="113"/>
      <c r="M1242" s="114"/>
    </row>
    <row r="1243" ht="15" customHeight="1" spans="1:13">
      <c r="A1243" s="112" t="s">
        <v>1110</v>
      </c>
      <c r="B1243" s="112">
        <f t="shared" ref="B1243:B1248" si="9">C1243+D1243</f>
        <v>21</v>
      </c>
      <c r="C1243" s="111">
        <v>21</v>
      </c>
      <c r="D1243" s="111"/>
      <c r="E1243" s="112"/>
      <c r="F1243" s="113"/>
      <c r="H1243" s="113"/>
      <c r="M1243" s="114"/>
    </row>
    <row r="1244" ht="15" customHeight="1" spans="1:13">
      <c r="A1244" s="112" t="s">
        <v>1111</v>
      </c>
      <c r="B1244" s="112">
        <f t="shared" si="9"/>
        <v>5</v>
      </c>
      <c r="C1244" s="111">
        <v>5</v>
      </c>
      <c r="D1244" s="111"/>
      <c r="E1244" s="112"/>
      <c r="F1244" s="113"/>
      <c r="H1244" s="113"/>
      <c r="M1244" s="114"/>
    </row>
    <row r="1245" ht="15" customHeight="1" spans="1:13">
      <c r="A1245" s="112" t="s">
        <v>1112</v>
      </c>
      <c r="B1245" s="112">
        <f t="shared" si="9"/>
        <v>13</v>
      </c>
      <c r="C1245" s="111">
        <v>13</v>
      </c>
      <c r="D1245" s="111"/>
      <c r="E1245" s="112"/>
      <c r="F1245" s="113"/>
      <c r="H1245" s="113"/>
      <c r="M1245" s="114"/>
    </row>
    <row r="1246" ht="15" customHeight="1" spans="1:13">
      <c r="A1246" s="112" t="s">
        <v>193</v>
      </c>
      <c r="B1246" s="112">
        <f t="shared" si="9"/>
        <v>176</v>
      </c>
      <c r="C1246" s="111">
        <v>176</v>
      </c>
      <c r="D1246" s="111"/>
      <c r="E1246" s="112"/>
      <c r="F1246" s="113"/>
      <c r="H1246" s="113"/>
      <c r="M1246" s="114"/>
    </row>
    <row r="1247" ht="15" customHeight="1" spans="1:13">
      <c r="A1247" s="112" t="s">
        <v>1113</v>
      </c>
      <c r="B1247" s="112">
        <f t="shared" si="9"/>
        <v>17</v>
      </c>
      <c r="C1247" s="111">
        <v>17</v>
      </c>
      <c r="D1247" s="111"/>
      <c r="E1247" s="112"/>
      <c r="F1247" s="113"/>
      <c r="H1247" s="113"/>
      <c r="M1247" s="114"/>
    </row>
    <row r="1248" ht="15" customHeight="1" spans="1:13">
      <c r="A1248" s="112" t="s">
        <v>1114</v>
      </c>
      <c r="B1248" s="112">
        <f t="shared" si="9"/>
        <v>675</v>
      </c>
      <c r="C1248" s="111">
        <f>SUM(C1249:C1254)</f>
        <v>675</v>
      </c>
      <c r="D1248" s="111"/>
      <c r="E1248" s="112"/>
      <c r="F1248" s="113"/>
      <c r="H1248" s="113"/>
      <c r="M1248" s="114"/>
    </row>
    <row r="1249" ht="15" customHeight="1" spans="1:13">
      <c r="A1249" s="112" t="s">
        <v>184</v>
      </c>
      <c r="B1249" s="112"/>
      <c r="C1249" s="111"/>
      <c r="D1249" s="111"/>
      <c r="E1249" s="112"/>
      <c r="F1249" s="113"/>
      <c r="H1249" s="113"/>
      <c r="M1249" s="114"/>
    </row>
    <row r="1250" ht="15" customHeight="1" spans="1:13">
      <c r="A1250" s="112" t="s">
        <v>185</v>
      </c>
      <c r="B1250" s="112"/>
      <c r="C1250" s="111"/>
      <c r="D1250" s="111"/>
      <c r="E1250" s="112"/>
      <c r="F1250" s="113"/>
      <c r="H1250" s="113"/>
      <c r="M1250" s="114"/>
    </row>
    <row r="1251" ht="15" customHeight="1" spans="1:13">
      <c r="A1251" s="112" t="s">
        <v>186</v>
      </c>
      <c r="B1251" s="112"/>
      <c r="C1251" s="111"/>
      <c r="D1251" s="111"/>
      <c r="E1251" s="112"/>
      <c r="F1251" s="113"/>
      <c r="H1251" s="113"/>
      <c r="M1251" s="114"/>
    </row>
    <row r="1252" ht="15" customHeight="1" spans="1:13">
      <c r="A1252" s="112" t="s">
        <v>1115</v>
      </c>
      <c r="B1252" s="112">
        <f>C1252+D1252</f>
        <v>675</v>
      </c>
      <c r="C1252" s="111">
        <v>675</v>
      </c>
      <c r="D1252" s="111"/>
      <c r="E1252" s="112"/>
      <c r="F1252" s="113"/>
      <c r="H1252" s="113"/>
      <c r="M1252" s="114"/>
    </row>
    <row r="1253" ht="15" customHeight="1" spans="1:13">
      <c r="A1253" s="112" t="s">
        <v>193</v>
      </c>
      <c r="B1253" s="112"/>
      <c r="C1253" s="111"/>
      <c r="D1253" s="111"/>
      <c r="E1253" s="112"/>
      <c r="F1253" s="113"/>
      <c r="H1253" s="113"/>
      <c r="M1253" s="114"/>
    </row>
    <row r="1254" ht="15" customHeight="1" spans="1:13">
      <c r="A1254" s="112" t="s">
        <v>1116</v>
      </c>
      <c r="B1254" s="112"/>
      <c r="C1254" s="111"/>
      <c r="D1254" s="111"/>
      <c r="E1254" s="112"/>
      <c r="F1254" s="113"/>
      <c r="H1254" s="113"/>
      <c r="M1254" s="114"/>
    </row>
    <row r="1255" ht="15" customHeight="1" spans="1:13">
      <c r="A1255" s="112" t="s">
        <v>1117</v>
      </c>
      <c r="B1255" s="112"/>
      <c r="C1255" s="111"/>
      <c r="D1255" s="111"/>
      <c r="E1255" s="112"/>
      <c r="F1255" s="113"/>
      <c r="H1255" s="113"/>
      <c r="M1255" s="114"/>
    </row>
    <row r="1256" ht="15" customHeight="1" spans="1:13">
      <c r="A1256" s="112" t="s">
        <v>184</v>
      </c>
      <c r="B1256" s="112"/>
      <c r="C1256" s="111"/>
      <c r="D1256" s="111"/>
      <c r="E1256" s="112"/>
      <c r="F1256" s="113"/>
      <c r="H1256" s="113"/>
      <c r="M1256" s="114"/>
    </row>
    <row r="1257" ht="15" customHeight="1" spans="1:13">
      <c r="A1257" s="112" t="s">
        <v>185</v>
      </c>
      <c r="B1257" s="112"/>
      <c r="C1257" s="111"/>
      <c r="D1257" s="111"/>
      <c r="E1257" s="112"/>
      <c r="F1257" s="113"/>
      <c r="H1257" s="113"/>
      <c r="M1257" s="114"/>
    </row>
    <row r="1258" ht="15" customHeight="1" spans="1:13">
      <c r="A1258" s="112" t="s">
        <v>186</v>
      </c>
      <c r="B1258" s="112"/>
      <c r="C1258" s="111"/>
      <c r="D1258" s="111"/>
      <c r="E1258" s="112"/>
      <c r="F1258" s="113"/>
      <c r="H1258" s="113"/>
      <c r="M1258" s="114"/>
    </row>
    <row r="1259" ht="15" customHeight="1" spans="1:13">
      <c r="A1259" s="112" t="s">
        <v>1118</v>
      </c>
      <c r="B1259" s="112"/>
      <c r="C1259" s="111"/>
      <c r="D1259" s="111"/>
      <c r="E1259" s="112"/>
      <c r="F1259" s="113"/>
      <c r="H1259" s="113"/>
      <c r="M1259" s="114"/>
    </row>
    <row r="1260" ht="15" customHeight="1" spans="1:13">
      <c r="A1260" s="112" t="s">
        <v>1119</v>
      </c>
      <c r="B1260" s="112"/>
      <c r="C1260" s="111"/>
      <c r="D1260" s="111"/>
      <c r="E1260" s="112"/>
      <c r="F1260" s="113"/>
      <c r="H1260" s="113"/>
      <c r="M1260" s="114"/>
    </row>
    <row r="1261" ht="15" customHeight="1" spans="1:13">
      <c r="A1261" s="112" t="s">
        <v>193</v>
      </c>
      <c r="B1261" s="112"/>
      <c r="C1261" s="111"/>
      <c r="D1261" s="111"/>
      <c r="E1261" s="112"/>
      <c r="F1261" s="113"/>
      <c r="H1261" s="113"/>
      <c r="M1261" s="114"/>
    </row>
    <row r="1262" ht="15" customHeight="1" spans="1:13">
      <c r="A1262" s="112" t="s">
        <v>1120</v>
      </c>
      <c r="B1262" s="112"/>
      <c r="C1262" s="111"/>
      <c r="D1262" s="111"/>
      <c r="E1262" s="112"/>
      <c r="F1262" s="113"/>
      <c r="H1262" s="113"/>
      <c r="M1262" s="114"/>
    </row>
    <row r="1263" ht="15" customHeight="1" spans="1:13">
      <c r="A1263" s="112" t="s">
        <v>1121</v>
      </c>
      <c r="B1263" s="112">
        <f>C1263+D1263</f>
        <v>68</v>
      </c>
      <c r="C1263" s="111">
        <f>SUM(C1264:C1275)</f>
        <v>68</v>
      </c>
      <c r="D1263" s="111"/>
      <c r="E1263" s="112"/>
      <c r="F1263" s="113"/>
      <c r="H1263" s="113"/>
      <c r="M1263" s="114"/>
    </row>
    <row r="1264" ht="15" customHeight="1" spans="1:13">
      <c r="A1264" s="112" t="s">
        <v>184</v>
      </c>
      <c r="B1264" s="112"/>
      <c r="C1264" s="111"/>
      <c r="D1264" s="111"/>
      <c r="E1264" s="112"/>
      <c r="F1264" s="113"/>
      <c r="H1264" s="113"/>
      <c r="M1264" s="114"/>
    </row>
    <row r="1265" ht="15" customHeight="1" spans="1:13">
      <c r="A1265" s="112" t="s">
        <v>185</v>
      </c>
      <c r="B1265" s="112"/>
      <c r="C1265" s="111"/>
      <c r="D1265" s="111"/>
      <c r="E1265" s="112"/>
      <c r="F1265" s="113"/>
      <c r="H1265" s="113"/>
      <c r="M1265" s="114"/>
    </row>
    <row r="1266" ht="15" customHeight="1" spans="1:13">
      <c r="A1266" s="112" t="s">
        <v>186</v>
      </c>
      <c r="B1266" s="112"/>
      <c r="C1266" s="111"/>
      <c r="D1266" s="111"/>
      <c r="E1266" s="112"/>
      <c r="F1266" s="113"/>
      <c r="H1266" s="113"/>
      <c r="M1266" s="114"/>
    </row>
    <row r="1267" ht="15" customHeight="1" spans="1:13">
      <c r="A1267" s="112" t="s">
        <v>1122</v>
      </c>
      <c r="B1267" s="112"/>
      <c r="C1267" s="111"/>
      <c r="D1267" s="111"/>
      <c r="E1267" s="112"/>
      <c r="F1267" s="113"/>
      <c r="H1267" s="113"/>
      <c r="M1267" s="114"/>
    </row>
    <row r="1268" ht="15" customHeight="1" spans="1:13">
      <c r="A1268" s="112" t="s">
        <v>1123</v>
      </c>
      <c r="B1268" s="112"/>
      <c r="C1268" s="111"/>
      <c r="D1268" s="111"/>
      <c r="E1268" s="112"/>
      <c r="F1268" s="113"/>
      <c r="H1268" s="113"/>
      <c r="M1268" s="114"/>
    </row>
    <row r="1269" ht="15" customHeight="1" spans="1:13">
      <c r="A1269" s="112" t="s">
        <v>1124</v>
      </c>
      <c r="B1269" s="112"/>
      <c r="C1269" s="111"/>
      <c r="D1269" s="111"/>
      <c r="E1269" s="112"/>
      <c r="F1269" s="113"/>
      <c r="H1269" s="113"/>
      <c r="M1269" s="114"/>
    </row>
    <row r="1270" ht="15" customHeight="1" spans="1:13">
      <c r="A1270" s="112" t="s">
        <v>1125</v>
      </c>
      <c r="B1270" s="112"/>
      <c r="C1270" s="111"/>
      <c r="D1270" s="111"/>
      <c r="E1270" s="112"/>
      <c r="F1270" s="113"/>
      <c r="H1270" s="113"/>
      <c r="M1270" s="114"/>
    </row>
    <row r="1271" ht="15" customHeight="1" spans="1:13">
      <c r="A1271" s="112" t="s">
        <v>1126</v>
      </c>
      <c r="B1271" s="112"/>
      <c r="C1271" s="111"/>
      <c r="D1271" s="111"/>
      <c r="E1271" s="112"/>
      <c r="F1271" s="113"/>
      <c r="H1271" s="113"/>
      <c r="M1271" s="114"/>
    </row>
    <row r="1272" ht="15" customHeight="1" spans="1:13">
      <c r="A1272" s="112" t="s">
        <v>1127</v>
      </c>
      <c r="B1272" s="112"/>
      <c r="C1272" s="111"/>
      <c r="D1272" s="111"/>
      <c r="E1272" s="112"/>
      <c r="F1272" s="113"/>
      <c r="H1272" s="113"/>
      <c r="M1272" s="114"/>
    </row>
    <row r="1273" ht="15" customHeight="1" spans="1:13">
      <c r="A1273" s="112" t="s">
        <v>1128</v>
      </c>
      <c r="B1273" s="112"/>
      <c r="C1273" s="111"/>
      <c r="D1273" s="111"/>
      <c r="E1273" s="112"/>
      <c r="F1273" s="113"/>
      <c r="H1273" s="113"/>
      <c r="M1273" s="114"/>
    </row>
    <row r="1274" ht="15" customHeight="1" spans="1:13">
      <c r="A1274" s="112" t="s">
        <v>1129</v>
      </c>
      <c r="B1274" s="112">
        <f>C1274+D1274</f>
        <v>64</v>
      </c>
      <c r="C1274" s="111">
        <v>64</v>
      </c>
      <c r="D1274" s="111"/>
      <c r="E1274" s="112"/>
      <c r="F1274" s="113"/>
      <c r="H1274" s="113"/>
      <c r="M1274" s="114"/>
    </row>
    <row r="1275" ht="15" customHeight="1" spans="1:13">
      <c r="A1275" s="112" t="s">
        <v>1130</v>
      </c>
      <c r="B1275" s="112">
        <f>C1275+D1275</f>
        <v>4</v>
      </c>
      <c r="C1275" s="111">
        <v>4</v>
      </c>
      <c r="D1275" s="111"/>
      <c r="E1275" s="112"/>
      <c r="F1275" s="113"/>
      <c r="H1275" s="113"/>
      <c r="M1275" s="114"/>
    </row>
    <row r="1276" ht="15" customHeight="1" spans="1:13">
      <c r="A1276" s="112" t="s">
        <v>1131</v>
      </c>
      <c r="B1276" s="115">
        <f>C1276+D1276</f>
        <v>0</v>
      </c>
      <c r="C1276" s="111">
        <f>SUM(C1277:C1279)</f>
        <v>229</v>
      </c>
      <c r="D1276" s="111">
        <f>SUM(D1277:D1279)</f>
        <v>-229</v>
      </c>
      <c r="E1276" s="112"/>
      <c r="F1276" s="113"/>
      <c r="H1276" s="113"/>
      <c r="M1276" s="114"/>
    </row>
    <row r="1277" ht="15" customHeight="1" spans="1:13">
      <c r="A1277" s="112" t="s">
        <v>1132</v>
      </c>
      <c r="B1277" s="115">
        <f>C1277+D1277</f>
        <v>0</v>
      </c>
      <c r="C1277" s="111">
        <v>229</v>
      </c>
      <c r="D1277" s="111">
        <v>-229</v>
      </c>
      <c r="E1277" s="112"/>
      <c r="F1277" s="113"/>
      <c r="H1277" s="113"/>
      <c r="M1277" s="114"/>
    </row>
    <row r="1278" ht="15" customHeight="1" spans="1:13">
      <c r="A1278" s="112" t="s">
        <v>1133</v>
      </c>
      <c r="B1278" s="112"/>
      <c r="C1278" s="111"/>
      <c r="D1278" s="111"/>
      <c r="E1278" s="112"/>
      <c r="F1278" s="113"/>
      <c r="H1278" s="113"/>
      <c r="M1278" s="114"/>
    </row>
    <row r="1279" ht="15" customHeight="1" spans="1:13">
      <c r="A1279" s="112" t="s">
        <v>1134</v>
      </c>
      <c r="B1279" s="112"/>
      <c r="C1279" s="111"/>
      <c r="D1279" s="111"/>
      <c r="E1279" s="112"/>
      <c r="F1279" s="113"/>
      <c r="H1279" s="113"/>
      <c r="M1279" s="114"/>
    </row>
    <row r="1280" ht="15" customHeight="1" spans="1:13">
      <c r="A1280" s="112" t="s">
        <v>1135</v>
      </c>
      <c r="B1280" s="112">
        <f>C1280+D1280</f>
        <v>11</v>
      </c>
      <c r="C1280" s="111">
        <f>SUM(C1281:C1283)</f>
        <v>8</v>
      </c>
      <c r="D1280" s="111">
        <f>SUM(D1281:D1283)</f>
        <v>3</v>
      </c>
      <c r="E1280" s="112"/>
      <c r="F1280" s="113"/>
      <c r="H1280" s="113"/>
      <c r="M1280" s="114"/>
    </row>
    <row r="1281" ht="15" customHeight="1" spans="1:13">
      <c r="A1281" s="112" t="s">
        <v>1136</v>
      </c>
      <c r="B1281" s="112">
        <f>C1281+D1281</f>
        <v>11</v>
      </c>
      <c r="C1281" s="111">
        <v>8</v>
      </c>
      <c r="D1281" s="111">
        <v>3</v>
      </c>
      <c r="E1281" s="112"/>
      <c r="F1281" s="113"/>
      <c r="H1281" s="113"/>
      <c r="M1281" s="114"/>
    </row>
    <row r="1282" ht="15" customHeight="1" spans="1:13">
      <c r="A1282" s="112" t="s">
        <v>1137</v>
      </c>
      <c r="B1282" s="112"/>
      <c r="C1282" s="111"/>
      <c r="D1282" s="111"/>
      <c r="E1282" s="112"/>
      <c r="F1282" s="113"/>
      <c r="H1282" s="113"/>
      <c r="M1282" s="114"/>
    </row>
    <row r="1283" ht="15" customHeight="1" spans="1:13">
      <c r="A1283" s="112" t="s">
        <v>1138</v>
      </c>
      <c r="B1283" s="112"/>
      <c r="C1283" s="111"/>
      <c r="D1283" s="111"/>
      <c r="E1283" s="112"/>
      <c r="F1283" s="113"/>
      <c r="H1283" s="113"/>
      <c r="M1283" s="114"/>
    </row>
    <row r="1284" ht="15" customHeight="1" spans="1:13">
      <c r="A1284" s="112" t="s">
        <v>1139</v>
      </c>
      <c r="B1284" s="112"/>
      <c r="C1284" s="111"/>
      <c r="D1284" s="111"/>
      <c r="E1284" s="112"/>
      <c r="F1284" s="113"/>
      <c r="H1284" s="113"/>
      <c r="M1284" s="114"/>
    </row>
    <row r="1285" ht="15" customHeight="1" spans="1:13">
      <c r="A1285" s="112" t="s">
        <v>1140</v>
      </c>
      <c r="B1285" s="112"/>
      <c r="C1285" s="111"/>
      <c r="D1285" s="111"/>
      <c r="E1285" s="112"/>
      <c r="F1285" s="113"/>
      <c r="H1285" s="113"/>
      <c r="M1285" s="114"/>
    </row>
    <row r="1286" ht="15" customHeight="1" spans="1:13">
      <c r="A1286" s="112" t="s">
        <v>136</v>
      </c>
      <c r="B1286" s="112">
        <f>C1286+D1286</f>
        <v>2000</v>
      </c>
      <c r="C1286" s="111">
        <v>2000</v>
      </c>
      <c r="D1286" s="111"/>
      <c r="E1286" s="112"/>
      <c r="F1286" s="113"/>
      <c r="H1286" s="113"/>
      <c r="M1286" s="114"/>
    </row>
    <row r="1287" ht="15" customHeight="1" spans="1:13">
      <c r="A1287" s="112" t="s">
        <v>137</v>
      </c>
      <c r="B1287" s="112">
        <f>C1287+D1287</f>
        <v>22583</v>
      </c>
      <c r="C1287" s="111">
        <f>SUM(C1288+C1290)</f>
        <v>21549</v>
      </c>
      <c r="D1287" s="111">
        <f>D1288+D1290</f>
        <v>1034</v>
      </c>
      <c r="E1287" s="112"/>
      <c r="F1287" s="113"/>
      <c r="H1287" s="113"/>
      <c r="M1287" s="114"/>
    </row>
    <row r="1288" ht="15" customHeight="1" spans="1:13">
      <c r="A1288" s="112" t="s">
        <v>1141</v>
      </c>
      <c r="B1288" s="112"/>
      <c r="C1288" s="111"/>
      <c r="D1288" s="111"/>
      <c r="E1288" s="112"/>
      <c r="F1288" s="113"/>
      <c r="H1288" s="113"/>
      <c r="M1288" s="114"/>
    </row>
    <row r="1289" ht="15" customHeight="1" spans="1:13">
      <c r="A1289" s="112" t="s">
        <v>1142</v>
      </c>
      <c r="B1289" s="112"/>
      <c r="C1289" s="111"/>
      <c r="D1289" s="111"/>
      <c r="E1289" s="112"/>
      <c r="F1289" s="113"/>
      <c r="H1289" s="113"/>
      <c r="M1289" s="114"/>
    </row>
    <row r="1290" ht="15" customHeight="1" spans="1:13">
      <c r="A1290" s="112" t="s">
        <v>1009</v>
      </c>
      <c r="B1290" s="112">
        <f>C1290+D1290</f>
        <v>22583</v>
      </c>
      <c r="C1290" s="111">
        <f>C1291</f>
        <v>21549</v>
      </c>
      <c r="D1290" s="111">
        <f>D1291</f>
        <v>1034</v>
      </c>
      <c r="E1290" s="112"/>
      <c r="F1290" s="113"/>
      <c r="H1290" s="113"/>
      <c r="M1290" s="114"/>
    </row>
    <row r="1291" ht="15" customHeight="1" spans="1:13">
      <c r="A1291" s="112" t="s">
        <v>1143</v>
      </c>
      <c r="B1291" s="112">
        <f t="shared" ref="B1290:B1300" si="10">C1291+D1291</f>
        <v>22583</v>
      </c>
      <c r="C1291" s="111">
        <v>21549</v>
      </c>
      <c r="D1291" s="111">
        <f>1102-68</f>
        <v>1034</v>
      </c>
      <c r="E1291" s="112"/>
      <c r="F1291" s="113"/>
      <c r="H1291" s="113"/>
      <c r="M1291" s="114"/>
    </row>
    <row r="1292" ht="15" customHeight="1" spans="1:13">
      <c r="A1292" s="112" t="s">
        <v>138</v>
      </c>
      <c r="B1292" s="112">
        <f t="shared" si="10"/>
        <v>2516</v>
      </c>
      <c r="C1292" s="111">
        <f>SUM(C1293)</f>
        <v>2516</v>
      </c>
      <c r="D1292" s="111"/>
      <c r="E1292" s="112"/>
      <c r="F1292" s="113"/>
      <c r="H1292" s="113"/>
      <c r="M1292" s="114"/>
    </row>
    <row r="1293" ht="15" customHeight="1" spans="1:13">
      <c r="A1293" s="112" t="s">
        <v>1144</v>
      </c>
      <c r="B1293" s="112">
        <f t="shared" si="10"/>
        <v>2516</v>
      </c>
      <c r="C1293" s="111">
        <f>SUM(C1294:C1297)</f>
        <v>2516</v>
      </c>
      <c r="D1293" s="111"/>
      <c r="E1293" s="112"/>
      <c r="F1293" s="113"/>
      <c r="H1293" s="113"/>
      <c r="M1293" s="114"/>
    </row>
    <row r="1294" ht="15" customHeight="1" spans="1:13">
      <c r="A1294" s="112" t="s">
        <v>1145</v>
      </c>
      <c r="B1294" s="112">
        <f t="shared" si="10"/>
        <v>2516</v>
      </c>
      <c r="C1294" s="111">
        <v>2516</v>
      </c>
      <c r="D1294" s="111"/>
      <c r="E1294" s="112"/>
      <c r="F1294" s="113"/>
      <c r="H1294" s="113"/>
      <c r="M1294" s="114"/>
    </row>
    <row r="1295" ht="15" customHeight="1" spans="1:13">
      <c r="A1295" s="112" t="s">
        <v>1146</v>
      </c>
      <c r="B1295" s="112"/>
      <c r="C1295" s="111"/>
      <c r="D1295" s="111"/>
      <c r="E1295" s="112"/>
      <c r="F1295" s="113"/>
      <c r="H1295" s="113"/>
      <c r="M1295" s="114"/>
    </row>
    <row r="1296" ht="15" customHeight="1" spans="1:13">
      <c r="A1296" s="112" t="s">
        <v>1147</v>
      </c>
      <c r="B1296" s="112"/>
      <c r="C1296" s="111"/>
      <c r="D1296" s="111"/>
      <c r="E1296" s="112"/>
      <c r="F1296" s="113"/>
      <c r="H1296" s="113"/>
      <c r="M1296" s="114"/>
    </row>
    <row r="1297" ht="15" customHeight="1" spans="1:13">
      <c r="A1297" s="112" t="s">
        <v>1148</v>
      </c>
      <c r="B1297" s="112"/>
      <c r="C1297" s="111"/>
      <c r="D1297" s="111"/>
      <c r="E1297" s="112"/>
      <c r="F1297" s="113"/>
      <c r="H1297" s="113"/>
      <c r="M1297" s="114"/>
    </row>
    <row r="1298" ht="15" customHeight="1" spans="1:13">
      <c r="A1298" s="112" t="s">
        <v>139</v>
      </c>
      <c r="B1298" s="112">
        <f>C1298+D1298</f>
        <v>16</v>
      </c>
      <c r="C1298" s="111">
        <f>C1299</f>
        <v>16</v>
      </c>
      <c r="D1298" s="111"/>
      <c r="E1298" s="112"/>
      <c r="F1298" s="113"/>
      <c r="H1298" s="113"/>
      <c r="M1298" s="114"/>
    </row>
    <row r="1299" ht="15" customHeight="1" spans="1:13">
      <c r="A1299" s="112" t="s">
        <v>1149</v>
      </c>
      <c r="B1299" s="112">
        <f t="shared" si="10"/>
        <v>16</v>
      </c>
      <c r="C1299" s="111">
        <f>C1300</f>
        <v>16</v>
      </c>
      <c r="D1299" s="111"/>
      <c r="E1299" s="112"/>
      <c r="F1299" s="113"/>
      <c r="H1299" s="113"/>
      <c r="M1299" s="114"/>
    </row>
    <row r="1300" ht="15" customHeight="1" spans="1:13">
      <c r="A1300" s="112" t="s">
        <v>1150</v>
      </c>
      <c r="B1300" s="112">
        <f t="shared" si="10"/>
        <v>16</v>
      </c>
      <c r="C1300" s="111">
        <v>16</v>
      </c>
      <c r="D1300" s="111"/>
      <c r="E1300" s="112"/>
      <c r="F1300" s="113"/>
      <c r="H1300" s="113"/>
      <c r="M1300" s="114"/>
    </row>
    <row r="1301" ht="12.6" customHeight="1"/>
    <row r="1302" ht="12.6" customHeight="1"/>
    <row r="1303" ht="12.6" customHeight="1"/>
    <row r="1304" ht="12.6" customHeight="1"/>
    <row r="1305" ht="12.6" customHeight="1"/>
    <row r="1306" ht="12.6" customHeight="1"/>
    <row r="1307" ht="12.6" customHeight="1"/>
    <row r="1308" ht="12.6" customHeight="1"/>
    <row r="1309" ht="12.6" customHeight="1"/>
    <row r="1310" ht="12.6" customHeight="1"/>
    <row r="1311" ht="12.6" customHeight="1"/>
    <row r="1312" ht="12.6" customHeight="1"/>
    <row r="1313" ht="12.6" customHeight="1"/>
    <row r="1314" ht="12.6" customHeight="1"/>
    <row r="1315" ht="12.6" customHeight="1"/>
    <row r="1316" ht="12.6" customHeight="1"/>
    <row r="1317" ht="12.6" customHeight="1"/>
    <row r="1318" ht="12.6" customHeight="1"/>
    <row r="1319" ht="12.6" customHeight="1"/>
    <row r="1320" ht="12.6" customHeight="1"/>
    <row r="1321" ht="12.6" customHeight="1"/>
    <row r="1322" ht="12.6" customHeight="1"/>
    <row r="1323" customHeight="1"/>
    <row r="1324" customHeight="1"/>
    <row r="1325" ht="12.75" customHeight="1"/>
    <row r="1326" ht="12.75" customHeight="1"/>
    <row r="1327" customHeight="1"/>
    <row r="1328" ht="12.75" customHeight="1"/>
    <row r="1329" customHeight="1"/>
    <row r="1330" customHeight="1"/>
    <row r="1331" customHeight="1"/>
    <row r="1332" customHeight="1"/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118055555555556"/>
  <pageSetup paperSize="9" scale="98" firstPageNumber="6" fitToHeight="0" orientation="landscape" useFirstPageNumber="1" horizontalDpi="600"/>
  <headerFooter>
    <oddFooter>&amp;C第 &amp;P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B15" sqref="B15"/>
    </sheetView>
  </sheetViews>
  <sheetFormatPr defaultColWidth="13.75" defaultRowHeight="24" customHeight="1" outlineLevelCol="2"/>
  <cols>
    <col min="1" max="1" width="50.5" style="1" customWidth="1"/>
    <col min="2" max="2" width="34" style="1" customWidth="1"/>
    <col min="3" max="3" width="33" style="65" customWidth="1"/>
    <col min="4" max="16368" width="13.75" style="65"/>
    <col min="16369" max="16384" width="13.75" style="1"/>
  </cols>
  <sheetData>
    <row r="1" s="65" customFormat="1" ht="18.75" customHeight="1" spans="1:3">
      <c r="A1" s="96" t="s">
        <v>1151</v>
      </c>
      <c r="B1" s="97"/>
      <c r="C1" s="97"/>
    </row>
    <row r="2" s="65" customFormat="1" ht="18.75" customHeight="1" spans="1:3">
      <c r="A2" s="98" t="s">
        <v>1152</v>
      </c>
      <c r="B2" s="98"/>
      <c r="C2" s="98"/>
    </row>
    <row r="3" s="65" customFormat="1" ht="18.75" customHeight="1" spans="1:3">
      <c r="A3" s="99" t="s">
        <v>39</v>
      </c>
      <c r="B3" s="99"/>
      <c r="C3" s="99"/>
    </row>
    <row r="4" s="95" customFormat="1" ht="30" customHeight="1" spans="1:3">
      <c r="A4" s="100" t="s">
        <v>1153</v>
      </c>
      <c r="B4" s="100" t="s">
        <v>41</v>
      </c>
      <c r="C4" s="100" t="s">
        <v>42</v>
      </c>
    </row>
    <row r="5" s="95" customFormat="1" ht="30" customHeight="1" spans="1:3">
      <c r="A5" s="101" t="s">
        <v>148</v>
      </c>
      <c r="B5" s="102">
        <f>SUM(B6:B18)</f>
        <v>172895</v>
      </c>
      <c r="C5" s="103"/>
    </row>
    <row r="6" s="65" customFormat="1" ht="30" customHeight="1" spans="1:3">
      <c r="A6" s="104" t="s">
        <v>1154</v>
      </c>
      <c r="B6" s="102">
        <v>14749</v>
      </c>
      <c r="C6" s="73"/>
    </row>
    <row r="7" s="65" customFormat="1" ht="30" customHeight="1" spans="1:3">
      <c r="A7" s="104" t="s">
        <v>1155</v>
      </c>
      <c r="B7" s="102">
        <v>23959</v>
      </c>
      <c r="C7" s="73"/>
    </row>
    <row r="8" s="65" customFormat="1" ht="30" customHeight="1" spans="1:3">
      <c r="A8" s="104" t="s">
        <v>1156</v>
      </c>
      <c r="B8" s="102">
        <v>28579</v>
      </c>
      <c r="C8" s="73"/>
    </row>
    <row r="9" s="65" customFormat="1" ht="30" customHeight="1" spans="1:3">
      <c r="A9" s="104" t="s">
        <v>1157</v>
      </c>
      <c r="B9" s="102">
        <v>2563</v>
      </c>
      <c r="C9" s="73"/>
    </row>
    <row r="10" s="65" customFormat="1" ht="30" customHeight="1" spans="1:3">
      <c r="A10" s="104" t="s">
        <v>1158</v>
      </c>
      <c r="B10" s="102">
        <v>52795</v>
      </c>
      <c r="C10" s="73"/>
    </row>
    <row r="11" s="65" customFormat="1" ht="30" customHeight="1" spans="1:3">
      <c r="A11" s="104" t="s">
        <v>1159</v>
      </c>
      <c r="B11" s="102">
        <v>10934</v>
      </c>
      <c r="C11" s="73"/>
    </row>
    <row r="12" s="65" customFormat="1" ht="30" customHeight="1" spans="1:3">
      <c r="A12" s="104" t="s">
        <v>1160</v>
      </c>
      <c r="B12" s="102">
        <v>1140</v>
      </c>
      <c r="C12" s="73"/>
    </row>
    <row r="13" s="65" customFormat="1" ht="30" customHeight="1" spans="1:3">
      <c r="A13" s="104" t="s">
        <v>1161</v>
      </c>
      <c r="B13" s="102">
        <v>450</v>
      </c>
      <c r="C13" s="73"/>
    </row>
    <row r="14" s="65" customFormat="1" ht="30" customHeight="1" spans="1:3">
      <c r="A14" s="104" t="s">
        <v>1162</v>
      </c>
      <c r="B14" s="102">
        <v>17657</v>
      </c>
      <c r="C14" s="73"/>
    </row>
    <row r="15" s="65" customFormat="1" ht="30" customHeight="1" spans="1:3">
      <c r="A15" s="104" t="s">
        <v>1163</v>
      </c>
      <c r="B15" s="102">
        <v>15537</v>
      </c>
      <c r="C15" s="73"/>
    </row>
    <row r="16" s="65" customFormat="1" ht="30" customHeight="1" spans="1:3">
      <c r="A16" s="104" t="s">
        <v>1164</v>
      </c>
      <c r="B16" s="102">
        <v>2532</v>
      </c>
      <c r="C16" s="73"/>
    </row>
    <row r="17" s="65" customFormat="1" ht="30" customHeight="1" spans="1:3">
      <c r="A17" s="104" t="s">
        <v>1165</v>
      </c>
      <c r="B17" s="102">
        <v>2000</v>
      </c>
      <c r="C17" s="73"/>
    </row>
    <row r="18" s="65" customFormat="1" ht="30" customHeight="1" spans="1:3">
      <c r="A18" s="104" t="s">
        <v>1166</v>
      </c>
      <c r="B18" s="102"/>
      <c r="C18" s="73"/>
    </row>
    <row r="19" s="65" customFormat="1" ht="18.75" customHeight="1"/>
    <row r="20" s="65" customFormat="1" ht="18.75" customHeight="1"/>
    <row r="21" s="65" customFormat="1" ht="18.75" customHeight="1"/>
    <row r="22" s="65" customFormat="1" ht="18.75" customHeight="1"/>
    <row r="23" s="65" customFormat="1" ht="18.75" customHeight="1"/>
    <row r="24" s="65" customFormat="1" ht="18.75" customHeight="1"/>
    <row r="25" s="65" customFormat="1" ht="18.75" customHeight="1"/>
    <row r="26" s="65" customFormat="1" ht="18.75" customHeight="1"/>
    <row r="27" s="65" customFormat="1" ht="18.75" customHeight="1"/>
    <row r="28" s="65" customFormat="1" ht="18.75" customHeight="1"/>
    <row r="29" s="65" customFormat="1" ht="18.75" customHeight="1"/>
    <row r="30" s="65" customFormat="1" ht="18.75" customHeight="1"/>
    <row r="31" s="65" customFormat="1" ht="18.75" customHeight="1"/>
  </sheetData>
  <mergeCells count="2">
    <mergeCell ref="A2:C2"/>
    <mergeCell ref="A3:C3"/>
  </mergeCells>
  <printOptions horizontalCentered="1"/>
  <pageMargins left="0.700694444444445" right="0.700694444444445" top="0.314583333333333" bottom="0.432638888888889" header="0.236111111111111" footer="0.298611111111111"/>
  <pageSetup paperSize="9" firstPageNumber="45" fitToHeight="0" orientation="landscape" useFirstPageNumber="1" horizontalDpi="600"/>
  <headerFooter>
    <oddFooter>&amp;C第 &amp;P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view="pageBreakPreview" zoomScaleNormal="100" topLeftCell="A2" workbookViewId="0">
      <selection activeCell="A24" sqref="A24"/>
    </sheetView>
  </sheetViews>
  <sheetFormatPr defaultColWidth="8" defaultRowHeight="14.25" outlineLevelCol="4"/>
  <cols>
    <col min="1" max="1" width="83.2666666666667" style="33" customWidth="1"/>
    <col min="2" max="2" width="51.525" style="33" customWidth="1"/>
    <col min="3" max="3" width="42.2083333333333" style="33" customWidth="1"/>
    <col min="4" max="6" width="8" style="33" customWidth="1"/>
    <col min="7" max="7" width="10.125" style="33"/>
    <col min="8" max="16382" width="8" style="33"/>
    <col min="16383" max="16384" width="8" style="1"/>
  </cols>
  <sheetData>
    <row r="1" s="33" customFormat="1" ht="13.5" customHeight="1" spans="1:5">
      <c r="A1" s="34" t="s">
        <v>1167</v>
      </c>
      <c r="B1" s="35"/>
      <c r="C1" s="35"/>
      <c r="D1" s="35"/>
      <c r="E1" s="35"/>
    </row>
    <row r="2" s="33" customFormat="1" ht="27" customHeight="1" spans="1:5">
      <c r="A2" s="94" t="s">
        <v>1168</v>
      </c>
      <c r="B2" s="94"/>
      <c r="C2" s="94"/>
      <c r="D2" s="35"/>
      <c r="E2" s="35"/>
    </row>
    <row r="3" s="33" customFormat="1" ht="16" customHeight="1" spans="1:5">
      <c r="A3" s="34"/>
      <c r="B3" s="35"/>
      <c r="C3" s="37" t="s">
        <v>39</v>
      </c>
      <c r="D3" s="35"/>
      <c r="E3" s="35"/>
    </row>
    <row r="4" s="33" customFormat="1" ht="19" customHeight="1" spans="1:5">
      <c r="A4" s="38" t="s">
        <v>1153</v>
      </c>
      <c r="B4" s="38" t="s">
        <v>41</v>
      </c>
      <c r="C4" s="38" t="s">
        <v>42</v>
      </c>
      <c r="D4" s="35"/>
      <c r="E4" s="35"/>
    </row>
    <row r="5" s="33" customFormat="1" ht="19" customHeight="1" spans="1:5">
      <c r="A5" s="38" t="s">
        <v>148</v>
      </c>
      <c r="B5" s="39">
        <f>B6+B11+B22+B26+B31+B34</f>
        <v>55019</v>
      </c>
      <c r="C5" s="39"/>
      <c r="D5" s="35"/>
      <c r="E5" s="35"/>
    </row>
    <row r="6" s="33" customFormat="1" ht="19" customHeight="1" spans="1:3">
      <c r="A6" s="59" t="s">
        <v>1154</v>
      </c>
      <c r="B6" s="39">
        <f>SUM(B7:B10)</f>
        <v>8527</v>
      </c>
      <c r="C6" s="39"/>
    </row>
    <row r="7" s="33" customFormat="1" ht="19" customHeight="1" spans="1:3">
      <c r="A7" s="40" t="s">
        <v>1169</v>
      </c>
      <c r="B7" s="41">
        <v>6032</v>
      </c>
      <c r="C7" s="41"/>
    </row>
    <row r="8" s="33" customFormat="1" ht="19" customHeight="1" spans="1:3">
      <c r="A8" s="40" t="s">
        <v>1170</v>
      </c>
      <c r="B8" s="41">
        <v>1735</v>
      </c>
      <c r="C8" s="41"/>
    </row>
    <row r="9" s="33" customFormat="1" ht="19" customHeight="1" spans="1:3">
      <c r="A9" s="40" t="s">
        <v>1171</v>
      </c>
      <c r="B9" s="41">
        <v>748</v>
      </c>
      <c r="C9" s="41"/>
    </row>
    <row r="10" s="33" customFormat="1" ht="19" customHeight="1" spans="1:3">
      <c r="A10" s="40" t="s">
        <v>1172</v>
      </c>
      <c r="B10" s="41">
        <v>12</v>
      </c>
      <c r="C10" s="41"/>
    </row>
    <row r="11" s="33" customFormat="1" ht="19" customHeight="1" spans="1:3">
      <c r="A11" s="59" t="s">
        <v>1155</v>
      </c>
      <c r="B11" s="39">
        <f>SUM(B12:B21)</f>
        <v>2047</v>
      </c>
      <c r="C11" s="39"/>
    </row>
    <row r="12" s="33" customFormat="1" ht="19" customHeight="1" spans="1:3">
      <c r="A12" s="40" t="s">
        <v>1173</v>
      </c>
      <c r="B12" s="41">
        <v>1349</v>
      </c>
      <c r="C12" s="41"/>
    </row>
    <row r="13" s="33" customFormat="1" ht="19" customHeight="1" spans="1:3">
      <c r="A13" s="40" t="s">
        <v>1174</v>
      </c>
      <c r="B13" s="41">
        <v>24</v>
      </c>
      <c r="C13" s="41"/>
    </row>
    <row r="14" s="33" customFormat="1" ht="19" customHeight="1" spans="1:3">
      <c r="A14" s="40" t="s">
        <v>1175</v>
      </c>
      <c r="B14" s="41">
        <v>7</v>
      </c>
      <c r="C14" s="41"/>
    </row>
    <row r="15" s="33" customFormat="1" ht="19" customHeight="1" spans="1:3">
      <c r="A15" s="40" t="s">
        <v>1176</v>
      </c>
      <c r="B15" s="41">
        <v>3</v>
      </c>
      <c r="C15" s="41"/>
    </row>
    <row r="16" s="33" customFormat="1" ht="19" customHeight="1" spans="1:3">
      <c r="A16" s="40" t="s">
        <v>1177</v>
      </c>
      <c r="B16" s="41">
        <v>167</v>
      </c>
      <c r="C16" s="41"/>
    </row>
    <row r="17" s="33" customFormat="1" ht="19" customHeight="1" spans="1:3">
      <c r="A17" s="40" t="s">
        <v>1178</v>
      </c>
      <c r="B17" s="41">
        <v>37</v>
      </c>
      <c r="C17" s="41"/>
    </row>
    <row r="18" s="33" customFormat="1" ht="19" customHeight="1" spans="1:3">
      <c r="A18" s="40" t="s">
        <v>1179</v>
      </c>
      <c r="B18" s="41"/>
      <c r="C18" s="41"/>
    </row>
    <row r="19" s="33" customFormat="1" ht="19" customHeight="1" spans="1:3">
      <c r="A19" s="40" t="s">
        <v>1180</v>
      </c>
      <c r="B19" s="41">
        <v>124</v>
      </c>
      <c r="C19" s="41"/>
    </row>
    <row r="20" s="33" customFormat="1" ht="19" customHeight="1" spans="1:3">
      <c r="A20" s="40" t="s">
        <v>1181</v>
      </c>
      <c r="B20" s="41">
        <v>108</v>
      </c>
      <c r="C20" s="41"/>
    </row>
    <row r="21" s="33" customFormat="1" ht="19" customHeight="1" spans="1:3">
      <c r="A21" s="40" t="s">
        <v>1182</v>
      </c>
      <c r="B21" s="41">
        <v>228</v>
      </c>
      <c r="C21" s="41"/>
    </row>
    <row r="22" s="33" customFormat="1" ht="19" customHeight="1" spans="1:3">
      <c r="A22" s="59" t="s">
        <v>1156</v>
      </c>
      <c r="B22" s="39">
        <f>SUM(B23:B25)</f>
        <v>85</v>
      </c>
      <c r="C22" s="39"/>
    </row>
    <row r="23" s="33" customFormat="1" ht="19" customHeight="1" spans="1:3">
      <c r="A23" s="40" t="s">
        <v>1183</v>
      </c>
      <c r="B23" s="41">
        <v>85</v>
      </c>
      <c r="C23" s="41"/>
    </row>
    <row r="24" s="33" customFormat="1" ht="19" customHeight="1" spans="1:3">
      <c r="A24" s="40" t="s">
        <v>1184</v>
      </c>
      <c r="B24" s="41"/>
      <c r="C24" s="41"/>
    </row>
    <row r="25" s="33" customFormat="1" ht="19" customHeight="1" spans="1:3">
      <c r="A25" s="40" t="s">
        <v>1185</v>
      </c>
      <c r="B25" s="41"/>
      <c r="C25" s="41"/>
    </row>
    <row r="26" s="33" customFormat="1" ht="19" customHeight="1" spans="1:3">
      <c r="A26" s="59" t="s">
        <v>1186</v>
      </c>
      <c r="B26" s="39">
        <f>B27+B28</f>
        <v>42480</v>
      </c>
      <c r="C26" s="39"/>
    </row>
    <row r="27" s="33" customFormat="1" ht="19" customHeight="1" spans="1:3">
      <c r="A27" s="40" t="s">
        <v>1187</v>
      </c>
      <c r="B27" s="41">
        <v>40196</v>
      </c>
      <c r="C27" s="41"/>
    </row>
    <row r="28" s="33" customFormat="1" ht="19" customHeight="1" spans="1:3">
      <c r="A28" s="40" t="s">
        <v>1188</v>
      </c>
      <c r="B28" s="41">
        <v>2284</v>
      </c>
      <c r="C28" s="41"/>
    </row>
    <row r="29" s="33" customFormat="1" ht="19" customHeight="1" spans="1:3">
      <c r="A29" s="40" t="s">
        <v>1189</v>
      </c>
      <c r="B29" s="41">
        <v>228</v>
      </c>
      <c r="C29" s="41"/>
    </row>
    <row r="30" s="33" customFormat="1" ht="19" customHeight="1" spans="1:3">
      <c r="A30" s="40" t="s">
        <v>1190</v>
      </c>
      <c r="B30" s="41">
        <v>116</v>
      </c>
      <c r="C30" s="41"/>
    </row>
    <row r="31" s="33" customFormat="1" ht="19" customHeight="1" spans="1:3">
      <c r="A31" s="59" t="s">
        <v>1191</v>
      </c>
      <c r="B31" s="39">
        <f>B32</f>
        <v>112</v>
      </c>
      <c r="C31" s="39"/>
    </row>
    <row r="32" s="33" customFormat="1" ht="19" customHeight="1" spans="1:3">
      <c r="A32" s="40" t="s">
        <v>1192</v>
      </c>
      <c r="B32" s="41">
        <v>112</v>
      </c>
      <c r="C32" s="41"/>
    </row>
    <row r="33" s="33" customFormat="1" ht="19" customHeight="1" spans="1:3">
      <c r="A33" s="40" t="s">
        <v>1193</v>
      </c>
      <c r="B33" s="41">
        <v>66</v>
      </c>
      <c r="C33" s="41"/>
    </row>
    <row r="34" s="33" customFormat="1" ht="19" customHeight="1" spans="1:3">
      <c r="A34" s="59" t="s">
        <v>1194</v>
      </c>
      <c r="B34" s="39">
        <f>B35+B36</f>
        <v>1768</v>
      </c>
      <c r="C34" s="39"/>
    </row>
    <row r="35" s="33" customFormat="1" ht="19" customHeight="1" spans="1:3">
      <c r="A35" s="40" t="s">
        <v>1195</v>
      </c>
      <c r="B35" s="41">
        <v>31</v>
      </c>
      <c r="C35" s="41"/>
    </row>
    <row r="36" s="33" customFormat="1" ht="19" customHeight="1" spans="1:3">
      <c r="A36" s="40" t="s">
        <v>1196</v>
      </c>
      <c r="B36" s="41">
        <v>1737</v>
      </c>
      <c r="C36" s="41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scale="75" firstPageNumber="46" fitToHeight="0" orientation="landscape" useFirstPageNumber="1" horizontalDpi="600"/>
  <headerFooter>
    <oddFooter>&amp;C第 &amp;P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view="pageBreakPreview" zoomScaleNormal="100" workbookViewId="0">
      <selection activeCell="A24" sqref="A24"/>
    </sheetView>
  </sheetViews>
  <sheetFormatPr defaultColWidth="9" defaultRowHeight="14.25" outlineLevelCol="2"/>
  <cols>
    <col min="1" max="1" width="59.625" style="1" customWidth="1"/>
    <col min="2" max="2" width="30.25" style="1" customWidth="1"/>
    <col min="3" max="3" width="30.5" style="1" customWidth="1"/>
    <col min="4" max="16384" width="9" style="1"/>
  </cols>
  <sheetData>
    <row r="1" spans="1:1">
      <c r="A1" s="1" t="s">
        <v>1197</v>
      </c>
    </row>
    <row r="2" ht="20.25" spans="1:3">
      <c r="A2" s="3" t="s">
        <v>1198</v>
      </c>
      <c r="B2" s="3"/>
      <c r="C2" s="3"/>
    </row>
    <row r="3" spans="3:3">
      <c r="C3" s="4" t="s">
        <v>39</v>
      </c>
    </row>
    <row r="4" s="2" customFormat="1" ht="16" customHeight="1" spans="1:3">
      <c r="A4" s="5" t="s">
        <v>1199</v>
      </c>
      <c r="B4" s="5" t="s">
        <v>41</v>
      </c>
      <c r="C4" s="5" t="s">
        <v>42</v>
      </c>
    </row>
    <row r="5" ht="16" customHeight="1" spans="1:3">
      <c r="A5" s="5" t="s">
        <v>148</v>
      </c>
      <c r="B5" s="85">
        <f>B6+B14+B17+B19+B22+B25+B27+B30+B32</f>
        <v>3671</v>
      </c>
      <c r="C5" s="7"/>
    </row>
    <row r="6" s="28" customFormat="1" ht="16" customHeight="1" spans="1:3">
      <c r="A6" s="32" t="s">
        <v>1200</v>
      </c>
      <c r="B6" s="85">
        <f>SUM(B7:B13)</f>
        <v>165</v>
      </c>
      <c r="C6" s="32"/>
    </row>
    <row r="7" ht="16" customHeight="1" spans="1:3">
      <c r="A7" s="86" t="s">
        <v>1201</v>
      </c>
      <c r="B7" s="87">
        <v>5</v>
      </c>
      <c r="C7" s="7"/>
    </row>
    <row r="8" ht="16" customHeight="1" spans="1:3">
      <c r="A8" s="86" t="s">
        <v>1202</v>
      </c>
      <c r="B8" s="87">
        <v>2</v>
      </c>
      <c r="C8" s="7"/>
    </row>
    <row r="9" customFormat="1" ht="16" customHeight="1" spans="1:3">
      <c r="A9" s="86" t="s">
        <v>1203</v>
      </c>
      <c r="B9" s="87">
        <v>5</v>
      </c>
      <c r="C9" s="7"/>
    </row>
    <row r="10" customFormat="1" ht="16" customHeight="1" spans="1:3">
      <c r="A10" s="86" t="s">
        <v>1204</v>
      </c>
      <c r="B10" s="87">
        <v>6</v>
      </c>
      <c r="C10" s="7"/>
    </row>
    <row r="11" customFormat="1" ht="16" customHeight="1" spans="1:3">
      <c r="A11" s="86" t="s">
        <v>1205</v>
      </c>
      <c r="B11" s="87">
        <v>7</v>
      </c>
      <c r="C11" s="7"/>
    </row>
    <row r="12" customFormat="1" ht="16" customHeight="1" spans="1:3">
      <c r="A12" s="86" t="s">
        <v>1206</v>
      </c>
      <c r="B12" s="87">
        <v>132</v>
      </c>
      <c r="C12" s="7"/>
    </row>
    <row r="13" customFormat="1" ht="16" customHeight="1" spans="1:3">
      <c r="A13" s="86" t="s">
        <v>1207</v>
      </c>
      <c r="B13" s="87">
        <v>8</v>
      </c>
      <c r="C13" s="7"/>
    </row>
    <row r="14" s="28" customFormat="1" ht="16" customHeight="1" spans="1:3">
      <c r="A14" s="32" t="s">
        <v>1208</v>
      </c>
      <c r="B14" s="29">
        <f>B15+B16</f>
        <v>34</v>
      </c>
      <c r="C14" s="32"/>
    </row>
    <row r="15" ht="16" customHeight="1" spans="1:3">
      <c r="A15" s="88" t="s">
        <v>1209</v>
      </c>
      <c r="B15" s="89">
        <v>30</v>
      </c>
      <c r="C15" s="7"/>
    </row>
    <row r="16" ht="16" customHeight="1" spans="1:3">
      <c r="A16" s="90" t="s">
        <v>1210</v>
      </c>
      <c r="B16" s="87">
        <v>4</v>
      </c>
      <c r="C16" s="7"/>
    </row>
    <row r="17" s="28" customFormat="1" ht="16" customHeight="1" spans="1:3">
      <c r="A17" s="32" t="s">
        <v>1211</v>
      </c>
      <c r="B17" s="29">
        <f>B18</f>
        <v>42</v>
      </c>
      <c r="C17" s="32"/>
    </row>
    <row r="18" ht="16" customHeight="1" spans="1:3">
      <c r="A18" s="86" t="s">
        <v>1212</v>
      </c>
      <c r="B18" s="87">
        <v>42</v>
      </c>
      <c r="C18" s="7"/>
    </row>
    <row r="19" s="28" customFormat="1" ht="16" customHeight="1" spans="1:3">
      <c r="A19" s="32" t="s">
        <v>1213</v>
      </c>
      <c r="B19" s="29">
        <f>B20+B21</f>
        <v>1405</v>
      </c>
      <c r="C19" s="32"/>
    </row>
    <row r="20" customFormat="1" ht="16" customHeight="1" spans="1:3">
      <c r="A20" s="86" t="s">
        <v>1214</v>
      </c>
      <c r="B20" s="87">
        <v>205</v>
      </c>
      <c r="C20" s="7"/>
    </row>
    <row r="21" customFormat="1" ht="16" customHeight="1" spans="1:3">
      <c r="A21" s="86" t="s">
        <v>1215</v>
      </c>
      <c r="B21" s="87">
        <v>1200</v>
      </c>
      <c r="C21" s="7"/>
    </row>
    <row r="22" s="28" customFormat="1" ht="16" customHeight="1" spans="1:3">
      <c r="A22" s="32" t="s">
        <v>1216</v>
      </c>
      <c r="B22" s="29">
        <f>B23+B24</f>
        <v>1339</v>
      </c>
      <c r="C22" s="32"/>
    </row>
    <row r="23" ht="16" customHeight="1" spans="1:3">
      <c r="A23" s="91" t="s">
        <v>1217</v>
      </c>
      <c r="B23" s="92">
        <v>539</v>
      </c>
      <c r="C23" s="7"/>
    </row>
    <row r="24" customFormat="1" ht="16" customHeight="1" spans="1:3">
      <c r="A24" s="88" t="s">
        <v>1218</v>
      </c>
      <c r="B24" s="89">
        <v>800</v>
      </c>
      <c r="C24" s="7"/>
    </row>
    <row r="25" customFormat="1" ht="16" customHeight="1" spans="1:3">
      <c r="A25" s="32" t="s">
        <v>1219</v>
      </c>
      <c r="B25" s="29">
        <f>B26</f>
        <v>293</v>
      </c>
      <c r="C25" s="7"/>
    </row>
    <row r="26" customFormat="1" ht="16" customHeight="1" spans="1:3">
      <c r="A26" s="88" t="s">
        <v>1220</v>
      </c>
      <c r="B26" s="89">
        <v>293</v>
      </c>
      <c r="C26" s="7"/>
    </row>
    <row r="27" s="28" customFormat="1" ht="16" customHeight="1" spans="1:3">
      <c r="A27" s="32" t="s">
        <v>1221</v>
      </c>
      <c r="B27" s="29">
        <f>B28+B29</f>
        <v>82</v>
      </c>
      <c r="C27" s="32"/>
    </row>
    <row r="28" ht="16" customHeight="1" spans="1:3">
      <c r="A28" s="86" t="s">
        <v>1222</v>
      </c>
      <c r="B28" s="87">
        <v>60</v>
      </c>
      <c r="C28" s="7"/>
    </row>
    <row r="29" ht="16" customHeight="1" spans="1:3">
      <c r="A29" s="86" t="s">
        <v>1223</v>
      </c>
      <c r="B29" s="87">
        <v>22</v>
      </c>
      <c r="C29" s="7"/>
    </row>
    <row r="30" ht="16" customHeight="1" spans="1:3">
      <c r="A30" s="32" t="s">
        <v>1224</v>
      </c>
      <c r="B30" s="29">
        <f>B31</f>
        <v>130</v>
      </c>
      <c r="C30" s="7"/>
    </row>
    <row r="31" ht="16" customHeight="1" spans="1:3">
      <c r="A31" s="86" t="s">
        <v>1225</v>
      </c>
      <c r="B31" s="93">
        <v>130</v>
      </c>
      <c r="C31" s="7"/>
    </row>
    <row r="32" customFormat="1" ht="16" customHeight="1" spans="1:3">
      <c r="A32" s="32" t="s">
        <v>1226</v>
      </c>
      <c r="B32" s="29">
        <f>B33</f>
        <v>181</v>
      </c>
      <c r="C32" s="7"/>
    </row>
    <row r="33" customFormat="1" ht="16" customHeight="1" spans="1:3">
      <c r="A33" s="86" t="s">
        <v>1227</v>
      </c>
      <c r="B33" s="87">
        <v>181</v>
      </c>
      <c r="C33" s="7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47" fitToHeight="0" orientation="landscape" useFirstPageNumber="1" horizontalDpi="600"/>
  <headerFooter>
    <oddFooter>&amp;C第 &amp;P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2" sqref="A2:E3"/>
    </sheetView>
  </sheetViews>
  <sheetFormatPr defaultColWidth="9" defaultRowHeight="14.25" outlineLevelCol="4"/>
  <cols>
    <col min="1" max="1" width="49.875" style="42" customWidth="1"/>
    <col min="2" max="2" width="18.625" style="42" customWidth="1"/>
    <col min="3" max="3" width="18" style="42" customWidth="1"/>
    <col min="4" max="4" width="20" style="42" customWidth="1"/>
    <col min="5" max="5" width="15.625" style="42" customWidth="1"/>
    <col min="6" max="16360" width="9" style="42"/>
    <col min="16361" max="16384" width="9" style="1"/>
  </cols>
  <sheetData>
    <row r="1" s="42" customFormat="1" spans="1:2">
      <c r="A1" s="42" t="s">
        <v>1228</v>
      </c>
      <c r="B1" s="44"/>
    </row>
    <row r="2" s="43" customFormat="1" ht="18" customHeight="1" spans="1:5">
      <c r="A2" s="45" t="s">
        <v>1229</v>
      </c>
      <c r="B2" s="45"/>
      <c r="C2" s="45"/>
      <c r="D2" s="45"/>
      <c r="E2" s="45"/>
    </row>
    <row r="3" s="42" customFormat="1" ht="18" customHeight="1" spans="5:5">
      <c r="E3" s="46" t="s">
        <v>39</v>
      </c>
    </row>
    <row r="4" s="42" customFormat="1" ht="27" customHeight="1" spans="1:5">
      <c r="A4" s="47" t="s">
        <v>86</v>
      </c>
      <c r="B4" s="47" t="s">
        <v>87</v>
      </c>
      <c r="C4" s="47" t="s">
        <v>41</v>
      </c>
      <c r="D4" s="47" t="s">
        <v>1230</v>
      </c>
      <c r="E4" s="47" t="s">
        <v>42</v>
      </c>
    </row>
    <row r="5" s="80" customFormat="1" ht="27" customHeight="1" spans="1:5">
      <c r="A5" s="81" t="s">
        <v>1231</v>
      </c>
      <c r="B5" s="82">
        <v>179</v>
      </c>
      <c r="C5" s="54">
        <v>700</v>
      </c>
      <c r="D5" s="54">
        <f t="shared" ref="D5:D10" si="0">C5/B5*100</f>
        <v>391.061452513967</v>
      </c>
      <c r="E5" s="83"/>
    </row>
    <row r="6" s="80" customFormat="1" ht="27" customHeight="1" spans="1:5">
      <c r="A6" s="81" t="s">
        <v>1232</v>
      </c>
      <c r="B6" s="82">
        <v>3</v>
      </c>
      <c r="C6" s="54">
        <v>11</v>
      </c>
      <c r="D6" s="54">
        <f t="shared" si="0"/>
        <v>366.666666666667</v>
      </c>
      <c r="E6" s="83"/>
    </row>
    <row r="7" s="80" customFormat="1" ht="27" customHeight="1" spans="1:5">
      <c r="A7" s="81" t="s">
        <v>1233</v>
      </c>
      <c r="B7" s="82">
        <v>1556</v>
      </c>
      <c r="C7" s="49">
        <v>6268</v>
      </c>
      <c r="D7" s="54">
        <f t="shared" si="0"/>
        <v>402.827763496144</v>
      </c>
      <c r="E7" s="83"/>
    </row>
    <row r="8" s="80" customFormat="1" ht="27" customHeight="1" spans="1:5">
      <c r="A8" s="81" t="s">
        <v>1234</v>
      </c>
      <c r="B8" s="82"/>
      <c r="C8" s="54">
        <v>150</v>
      </c>
      <c r="D8" s="54"/>
      <c r="E8" s="83"/>
    </row>
    <row r="9" s="80" customFormat="1" ht="27" customHeight="1" spans="1:5">
      <c r="A9" s="81" t="s">
        <v>1235</v>
      </c>
      <c r="B9" s="82">
        <v>31</v>
      </c>
      <c r="C9" s="54">
        <v>30</v>
      </c>
      <c r="D9" s="54">
        <f t="shared" si="0"/>
        <v>96.7741935483871</v>
      </c>
      <c r="E9" s="83"/>
    </row>
    <row r="10" s="42" customFormat="1" ht="27" customHeight="1" spans="1:5">
      <c r="A10" s="47" t="s">
        <v>1236</v>
      </c>
      <c r="B10" s="52">
        <f>SUM(B5:B9)</f>
        <v>1769</v>
      </c>
      <c r="C10" s="52">
        <f>SUM(C5:C9)</f>
        <v>7159</v>
      </c>
      <c r="D10" s="52">
        <f t="shared" si="0"/>
        <v>404.691916336913</v>
      </c>
      <c r="E10" s="50"/>
    </row>
    <row r="11" s="42" customFormat="1" ht="27" customHeight="1" spans="1:5">
      <c r="A11" s="47"/>
      <c r="B11" s="84"/>
      <c r="C11" s="49"/>
      <c r="D11" s="54"/>
      <c r="E11" s="50"/>
    </row>
    <row r="12" s="42" customFormat="1" ht="27" customHeight="1" spans="1:5">
      <c r="A12" s="50" t="s">
        <v>1237</v>
      </c>
      <c r="B12" s="49">
        <f>B13</f>
        <v>6198</v>
      </c>
      <c r="C12" s="49">
        <f>C13</f>
        <v>212</v>
      </c>
      <c r="D12" s="49">
        <f>D13</f>
        <v>3.42045821232656</v>
      </c>
      <c r="E12" s="50"/>
    </row>
    <row r="13" s="42" customFormat="1" ht="27" customHeight="1" spans="1:5">
      <c r="A13" s="50" t="s">
        <v>1238</v>
      </c>
      <c r="B13" s="49">
        <v>6198</v>
      </c>
      <c r="C13" s="49">
        <v>212</v>
      </c>
      <c r="D13" s="54">
        <f>C13/B13*100</f>
        <v>3.42045821232656</v>
      </c>
      <c r="E13" s="50"/>
    </row>
    <row r="14" s="42" customFormat="1" ht="27" customHeight="1" spans="1:5">
      <c r="A14" s="50" t="s">
        <v>1239</v>
      </c>
      <c r="B14" s="49">
        <v>5033</v>
      </c>
      <c r="C14" s="49">
        <v>2718</v>
      </c>
      <c r="D14" s="54">
        <f>C14/B14*100</f>
        <v>54.0035763957878</v>
      </c>
      <c r="E14" s="50"/>
    </row>
    <row r="15" s="42" customFormat="1" ht="27" customHeight="1" spans="1:5">
      <c r="A15" s="50" t="s">
        <v>1240</v>
      </c>
      <c r="B15" s="49">
        <v>2280</v>
      </c>
      <c r="C15" s="49"/>
      <c r="D15" s="54"/>
      <c r="E15" s="50"/>
    </row>
    <row r="16" s="42" customFormat="1" ht="27" customHeight="1" spans="1:5">
      <c r="A16" s="50" t="s">
        <v>1241</v>
      </c>
      <c r="B16" s="49">
        <f>B17</f>
        <v>13200</v>
      </c>
      <c r="C16" s="49">
        <f>C17</f>
        <v>4600</v>
      </c>
      <c r="D16" s="49"/>
      <c r="E16" s="50"/>
    </row>
    <row r="17" s="42" customFormat="1" ht="27" customHeight="1" spans="1:5">
      <c r="A17" s="50" t="s">
        <v>1242</v>
      </c>
      <c r="B17" s="49">
        <v>13200</v>
      </c>
      <c r="C17" s="49">
        <v>4600</v>
      </c>
      <c r="D17" s="54"/>
      <c r="E17" s="50"/>
    </row>
    <row r="18" s="42" customFormat="1" ht="27" customHeight="1" spans="1:5">
      <c r="A18" s="47" t="s">
        <v>1243</v>
      </c>
      <c r="B18" s="51">
        <f>B10+B12+B14+B15+B16</f>
        <v>28480</v>
      </c>
      <c r="C18" s="51">
        <f>C10+C12+C14+C16</f>
        <v>14689</v>
      </c>
      <c r="D18" s="51">
        <f>C18/B18*100</f>
        <v>51.5765449438202</v>
      </c>
      <c r="E18" s="50"/>
    </row>
    <row r="19" s="42" customFormat="1" ht="20.1" customHeight="1"/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298611111111111"/>
  <pageSetup paperSize="9" firstPageNumber="48" fitToHeight="0" orientation="landscape" useFirstPageNumber="1" horizontalDpi="600"/>
  <headerFooter>
    <oddFooter>&amp;C第 &amp;P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5"/>
  <sheetViews>
    <sheetView workbookViewId="0">
      <selection activeCell="E6" sqref="E6:E25"/>
    </sheetView>
  </sheetViews>
  <sheetFormatPr defaultColWidth="13.75" defaultRowHeight="24" customHeight="1"/>
  <cols>
    <col min="1" max="1" width="51.875" style="65" customWidth="1"/>
    <col min="2" max="3" width="16.375" style="65" customWidth="1"/>
    <col min="4" max="4" width="20.375" style="65" customWidth="1"/>
    <col min="5" max="5" width="18.625" style="65" customWidth="1"/>
    <col min="6" max="16379" width="13.75" style="65"/>
    <col min="16380" max="16384" width="13.75" style="1"/>
  </cols>
  <sheetData>
    <row r="1" s="65" customFormat="1" ht="18.75" customHeight="1" spans="1:5">
      <c r="A1" s="66" t="s">
        <v>1244</v>
      </c>
      <c r="B1" s="66"/>
      <c r="C1" s="66"/>
      <c r="D1" s="66"/>
      <c r="E1" s="66"/>
    </row>
    <row r="2" s="65" customFormat="1" ht="23.25" customHeight="1" spans="1:6">
      <c r="A2" s="67" t="s">
        <v>1245</v>
      </c>
      <c r="B2" s="68"/>
      <c r="C2" s="68"/>
      <c r="D2" s="68"/>
      <c r="E2" s="68"/>
      <c r="F2" s="68"/>
    </row>
    <row r="3" s="65" customFormat="1" ht="18.75" customHeight="1" spans="1:6">
      <c r="A3" s="76" t="s">
        <v>39</v>
      </c>
      <c r="B3" s="77"/>
      <c r="C3" s="77"/>
      <c r="D3" s="77"/>
      <c r="E3" s="77"/>
      <c r="F3" s="77"/>
    </row>
    <row r="4" s="65" customFormat="1" ht="17" customHeight="1" spans="1:16384">
      <c r="A4" s="70" t="s">
        <v>1246</v>
      </c>
      <c r="B4" s="70" t="s">
        <v>41</v>
      </c>
      <c r="C4" s="71" t="s">
        <v>149</v>
      </c>
      <c r="D4" s="70" t="s">
        <v>1247</v>
      </c>
      <c r="E4" s="70" t="s">
        <v>1248</v>
      </c>
      <c r="F4" s="70" t="s">
        <v>42</v>
      </c>
      <c r="XEZ4" s="1"/>
      <c r="XFA4" s="1"/>
      <c r="XFB4" s="1"/>
      <c r="XFC4" s="1"/>
      <c r="XFD4" s="1"/>
    </row>
    <row r="5" s="65" customFormat="1" ht="17" customHeight="1" spans="1:6">
      <c r="A5" s="70"/>
      <c r="B5" s="70"/>
      <c r="C5" s="71"/>
      <c r="D5" s="70"/>
      <c r="E5" s="70"/>
      <c r="F5" s="70"/>
    </row>
    <row r="6" s="65" customFormat="1" ht="17" customHeight="1" spans="1:6">
      <c r="A6" s="74" t="s">
        <v>1249</v>
      </c>
      <c r="B6" s="72">
        <f>C6+D6</f>
        <v>2161</v>
      </c>
      <c r="C6" s="71"/>
      <c r="D6" s="72">
        <f>D7</f>
        <v>2161</v>
      </c>
      <c r="E6" s="70"/>
      <c r="F6" s="70"/>
    </row>
    <row r="7" s="65" customFormat="1" ht="17" customHeight="1" spans="1:6">
      <c r="A7" s="74" t="s">
        <v>1250</v>
      </c>
      <c r="B7" s="72">
        <f>C7+D7</f>
        <v>2161</v>
      </c>
      <c r="C7" s="71"/>
      <c r="D7" s="72">
        <v>2161</v>
      </c>
      <c r="E7" s="70"/>
      <c r="F7" s="70"/>
    </row>
    <row r="8" s="65" customFormat="1" ht="17" customHeight="1" spans="1:6">
      <c r="A8" s="74" t="s">
        <v>1251</v>
      </c>
      <c r="B8" s="72">
        <f>SUM(B9:B13)</f>
        <v>4916</v>
      </c>
      <c r="C8" s="72">
        <f>SUM(C9:C13)</f>
        <v>4482</v>
      </c>
      <c r="D8" s="72">
        <f>SUM(D9:D13)</f>
        <v>434</v>
      </c>
      <c r="E8" s="72"/>
      <c r="F8" s="73"/>
    </row>
    <row r="9" s="65" customFormat="1" ht="17" customHeight="1" spans="1:6">
      <c r="A9" s="74" t="s">
        <v>1252</v>
      </c>
      <c r="B9" s="72">
        <f t="shared" ref="B9:B22" si="0">C9+D9</f>
        <v>3961</v>
      </c>
      <c r="C9" s="72">
        <v>3591</v>
      </c>
      <c r="D9" s="72">
        <v>370</v>
      </c>
      <c r="E9" s="72"/>
      <c r="F9" s="73"/>
    </row>
    <row r="10" s="65" customFormat="1" ht="17" customHeight="1" spans="1:6">
      <c r="A10" s="74" t="s">
        <v>1253</v>
      </c>
      <c r="B10" s="72">
        <f t="shared" si="0"/>
        <v>754</v>
      </c>
      <c r="C10" s="72">
        <v>700</v>
      </c>
      <c r="D10" s="72">
        <v>54</v>
      </c>
      <c r="E10" s="72"/>
      <c r="F10" s="73"/>
    </row>
    <row r="11" s="65" customFormat="1" ht="17" customHeight="1" spans="1:6">
      <c r="A11" s="74" t="s">
        <v>1254</v>
      </c>
      <c r="B11" s="72">
        <f t="shared" si="0"/>
        <v>12</v>
      </c>
      <c r="C11" s="72">
        <v>11</v>
      </c>
      <c r="D11" s="72">
        <v>1</v>
      </c>
      <c r="E11" s="72"/>
      <c r="F11" s="73"/>
    </row>
    <row r="12" s="65" customFormat="1" ht="17" customHeight="1" spans="1:6">
      <c r="A12" s="74" t="s">
        <v>1255</v>
      </c>
      <c r="B12" s="72">
        <f t="shared" si="0"/>
        <v>150</v>
      </c>
      <c r="C12" s="72">
        <v>150</v>
      </c>
      <c r="D12" s="72"/>
      <c r="E12" s="72"/>
      <c r="F12" s="73"/>
    </row>
    <row r="13" s="65" customFormat="1" ht="17" customHeight="1" spans="1:6">
      <c r="A13" s="74" t="s">
        <v>1256</v>
      </c>
      <c r="B13" s="72">
        <f t="shared" si="0"/>
        <v>39</v>
      </c>
      <c r="C13" s="72">
        <v>30</v>
      </c>
      <c r="D13" s="72">
        <v>9</v>
      </c>
      <c r="E13" s="72"/>
      <c r="F13" s="73"/>
    </row>
    <row r="14" s="65" customFormat="1" ht="17" customHeight="1" spans="1:6">
      <c r="A14" s="74" t="s">
        <v>1257</v>
      </c>
      <c r="B14" s="72">
        <f t="shared" si="0"/>
        <v>160</v>
      </c>
      <c r="C14" s="72">
        <f>C15</f>
        <v>160</v>
      </c>
      <c r="D14" s="72"/>
      <c r="E14" s="72"/>
      <c r="F14" s="73"/>
    </row>
    <row r="15" s="65" customFormat="1" ht="17" customHeight="1" spans="1:6">
      <c r="A15" s="74" t="s">
        <v>1258</v>
      </c>
      <c r="B15" s="72">
        <f t="shared" si="0"/>
        <v>160</v>
      </c>
      <c r="C15" s="72">
        <v>160</v>
      </c>
      <c r="D15" s="72"/>
      <c r="E15" s="72"/>
      <c r="F15" s="73"/>
    </row>
    <row r="16" s="65" customFormat="1" ht="17" customHeight="1" spans="1:6">
      <c r="A16" s="74" t="s">
        <v>1259</v>
      </c>
      <c r="B16" s="72">
        <f t="shared" si="0"/>
        <v>19</v>
      </c>
      <c r="C16" s="72"/>
      <c r="D16" s="72">
        <f>D17</f>
        <v>19</v>
      </c>
      <c r="E16" s="72"/>
      <c r="F16" s="73"/>
    </row>
    <row r="17" s="65" customFormat="1" ht="17" customHeight="1" spans="1:6">
      <c r="A17" s="74" t="s">
        <v>1250</v>
      </c>
      <c r="B17" s="72">
        <f t="shared" si="0"/>
        <v>19</v>
      </c>
      <c r="C17" s="72"/>
      <c r="D17" s="72">
        <v>19</v>
      </c>
      <c r="E17" s="72"/>
      <c r="F17" s="73"/>
    </row>
    <row r="18" s="65" customFormat="1" ht="17" customHeight="1" spans="1:6">
      <c r="A18" s="74" t="s">
        <v>1260</v>
      </c>
      <c r="B18" s="72">
        <f t="shared" si="0"/>
        <v>4751</v>
      </c>
      <c r="C18" s="72">
        <f>C19+C20</f>
        <v>4647</v>
      </c>
      <c r="D18" s="72">
        <f>D20</f>
        <v>104</v>
      </c>
      <c r="E18" s="72"/>
      <c r="F18" s="73"/>
    </row>
    <row r="19" s="65" customFormat="1" ht="17" customHeight="1" spans="1:6">
      <c r="A19" s="74" t="s">
        <v>1261</v>
      </c>
      <c r="B19" s="72">
        <f t="shared" si="0"/>
        <v>4600</v>
      </c>
      <c r="C19" s="72">
        <v>4600</v>
      </c>
      <c r="D19" s="72"/>
      <c r="E19" s="72"/>
      <c r="F19" s="73"/>
    </row>
    <row r="20" s="65" customFormat="1" ht="17" customHeight="1" spans="1:6">
      <c r="A20" s="74" t="s">
        <v>1262</v>
      </c>
      <c r="B20" s="72">
        <f t="shared" si="0"/>
        <v>151</v>
      </c>
      <c r="C20" s="72">
        <v>47</v>
      </c>
      <c r="D20" s="72">
        <v>104</v>
      </c>
      <c r="E20" s="72"/>
      <c r="F20" s="73"/>
    </row>
    <row r="21" s="65" customFormat="1" ht="17" customHeight="1" spans="1:6">
      <c r="A21" s="74" t="s">
        <v>1263</v>
      </c>
      <c r="B21" s="72">
        <f t="shared" si="0"/>
        <v>2671</v>
      </c>
      <c r="C21" s="72">
        <v>2671</v>
      </c>
      <c r="D21" s="72"/>
      <c r="E21" s="72"/>
      <c r="F21" s="73"/>
    </row>
    <row r="22" s="65" customFormat="1" ht="17" customHeight="1" spans="1:6">
      <c r="A22" s="74" t="s">
        <v>1264</v>
      </c>
      <c r="B22" s="72">
        <f t="shared" si="0"/>
        <v>11</v>
      </c>
      <c r="C22" s="72">
        <v>11</v>
      </c>
      <c r="D22" s="72"/>
      <c r="E22" s="72"/>
      <c r="F22" s="73"/>
    </row>
    <row r="23" s="65" customFormat="1" ht="17" customHeight="1" spans="1:6">
      <c r="A23" s="70" t="s">
        <v>1265</v>
      </c>
      <c r="B23" s="78">
        <f>B8+B18+B21+B22+B16+B14+B6</f>
        <v>14689</v>
      </c>
      <c r="C23" s="78">
        <f>C8+C18+C21+C22+C16+C14+C6</f>
        <v>11971</v>
      </c>
      <c r="D23" s="78">
        <f>D6+D8+D14+D16+D18+D21+D22</f>
        <v>2718</v>
      </c>
      <c r="E23" s="78"/>
      <c r="F23" s="79"/>
    </row>
    <row r="24" ht="17" customHeight="1" spans="1:6">
      <c r="A24" s="74" t="s">
        <v>1266</v>
      </c>
      <c r="B24" s="72">
        <f>C24</f>
        <v>0</v>
      </c>
      <c r="C24" s="72"/>
      <c r="D24" s="72"/>
      <c r="E24" s="73"/>
      <c r="F24" s="73"/>
    </row>
    <row r="25" ht="17" customHeight="1" spans="1:6">
      <c r="A25" s="70" t="s">
        <v>1267</v>
      </c>
      <c r="B25" s="78">
        <f>B23+B24</f>
        <v>14689</v>
      </c>
      <c r="C25" s="78">
        <f>C23+C24</f>
        <v>11971</v>
      </c>
      <c r="D25" s="78">
        <f>D23+D24</f>
        <v>2718</v>
      </c>
      <c r="E25" s="73"/>
      <c r="F25" s="73"/>
    </row>
  </sheetData>
  <mergeCells count="9">
    <mergeCell ref="A1:E1"/>
    <mergeCell ref="A2:F2"/>
    <mergeCell ref="A3:F3"/>
    <mergeCell ref="A4:A5"/>
    <mergeCell ref="B4:B5"/>
    <mergeCell ref="C4:C5"/>
    <mergeCell ref="D4:D5"/>
    <mergeCell ref="E4:E5"/>
    <mergeCell ref="F4:F5"/>
  </mergeCells>
  <printOptions horizontalCentered="1"/>
  <pageMargins left="0.700694444444445" right="0.700694444444445" top="0.314583333333333" bottom="0.432638888888889" header="0.236111111111111" footer="0.298611111111111"/>
  <pageSetup paperSize="9" scale="97" firstPageNumber="49" fitToHeight="0" orientation="landscape" useFirstPageNumber="1" horizontalDpi="600"/>
  <headerFooter>
    <oddFooter>&amp;C第 &amp;P 页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6"/>
  <sheetViews>
    <sheetView topLeftCell="A21" workbookViewId="0">
      <selection activeCell="A41" sqref="A41"/>
    </sheetView>
  </sheetViews>
  <sheetFormatPr defaultColWidth="13.75" defaultRowHeight="24" customHeight="1" outlineLevelCol="4"/>
  <cols>
    <col min="1" max="1" width="62.075" style="65" customWidth="1"/>
    <col min="2" max="2" width="13.75" style="65" customWidth="1"/>
    <col min="3" max="3" width="29.125" style="65" customWidth="1"/>
    <col min="4" max="4" width="21" style="65" customWidth="1"/>
    <col min="5" max="5" width="15.625" style="65" customWidth="1"/>
    <col min="6" max="16374" width="13.75" style="65"/>
    <col min="16375" max="16384" width="13.75" style="1"/>
  </cols>
  <sheetData>
    <row r="1" s="65" customFormat="1" ht="18.75" customHeight="1" spans="1:2">
      <c r="A1" s="66" t="s">
        <v>1268</v>
      </c>
      <c r="B1" s="66"/>
    </row>
    <row r="2" s="65" customFormat="1" ht="18.75" customHeight="1" spans="1:5">
      <c r="A2" s="67" t="s">
        <v>1269</v>
      </c>
      <c r="B2" s="68"/>
      <c r="C2" s="68"/>
      <c r="D2" s="68"/>
      <c r="E2" s="68"/>
    </row>
    <row r="3" s="65" customFormat="1" ht="18.75" customHeight="1" spans="1:2">
      <c r="A3" s="69"/>
      <c r="B3" s="69"/>
    </row>
    <row r="4" s="65" customFormat="1" ht="22" customHeight="1" spans="1:5">
      <c r="A4" s="70" t="s">
        <v>1246</v>
      </c>
      <c r="B4" s="70" t="s">
        <v>41</v>
      </c>
      <c r="C4" s="71" t="s">
        <v>1270</v>
      </c>
      <c r="D4" s="71" t="s">
        <v>1247</v>
      </c>
      <c r="E4" s="71" t="s">
        <v>42</v>
      </c>
    </row>
    <row r="5" s="65" customFormat="1" ht="22" customHeight="1" spans="1:5">
      <c r="A5" s="70" t="s">
        <v>1267</v>
      </c>
      <c r="B5" s="72">
        <f t="shared" ref="B5:B10" si="0">C5+D5</f>
        <v>14689</v>
      </c>
      <c r="C5" s="72">
        <f>C6+C9+C26+C29+C32+C43+C45</f>
        <v>11971</v>
      </c>
      <c r="D5" s="72">
        <f>D6+D9+D26+D29+D32+D43+D45</f>
        <v>2718</v>
      </c>
      <c r="E5" s="73"/>
    </row>
    <row r="6" s="65" customFormat="1" ht="22" customHeight="1" spans="1:5">
      <c r="A6" s="74" t="s">
        <v>1249</v>
      </c>
      <c r="B6" s="72">
        <f t="shared" si="0"/>
        <v>2161</v>
      </c>
      <c r="C6" s="72"/>
      <c r="D6" s="72">
        <f>D7</f>
        <v>2161</v>
      </c>
      <c r="E6" s="73"/>
    </row>
    <row r="7" s="65" customFormat="1" ht="22" customHeight="1" spans="1:5">
      <c r="A7" s="74" t="s">
        <v>1250</v>
      </c>
      <c r="B7" s="72">
        <f t="shared" si="0"/>
        <v>2161</v>
      </c>
      <c r="C7" s="72"/>
      <c r="D7" s="72">
        <f>D8</f>
        <v>2161</v>
      </c>
      <c r="E7" s="73"/>
    </row>
    <row r="8" s="65" customFormat="1" ht="22" customHeight="1" spans="1:5">
      <c r="A8" s="74" t="s">
        <v>1271</v>
      </c>
      <c r="B8" s="72">
        <f t="shared" si="0"/>
        <v>2161</v>
      </c>
      <c r="C8" s="72"/>
      <c r="D8" s="72">
        <v>2161</v>
      </c>
      <c r="E8" s="73"/>
    </row>
    <row r="9" s="65" customFormat="1" ht="22" customHeight="1" spans="1:5">
      <c r="A9" s="74" t="s">
        <v>1251</v>
      </c>
      <c r="B9" s="72">
        <f t="shared" si="0"/>
        <v>4916</v>
      </c>
      <c r="C9" s="72">
        <f>C10+C18+C20+C21+C23</f>
        <v>4482</v>
      </c>
      <c r="D9" s="72">
        <f>D10+D18+D20+D21+D23</f>
        <v>434</v>
      </c>
      <c r="E9" s="73"/>
    </row>
    <row r="10" s="65" customFormat="1" ht="22" customHeight="1" spans="1:5">
      <c r="A10" s="74" t="s">
        <v>1252</v>
      </c>
      <c r="B10" s="72">
        <f t="shared" si="0"/>
        <v>3961</v>
      </c>
      <c r="C10" s="72">
        <f>SUM(C11:C17)</f>
        <v>3591</v>
      </c>
      <c r="D10" s="72">
        <f>SUM(D11:D17)</f>
        <v>370</v>
      </c>
      <c r="E10" s="73"/>
    </row>
    <row r="11" s="65" customFormat="1" ht="22" customHeight="1" spans="1:5">
      <c r="A11" s="74" t="s">
        <v>1272</v>
      </c>
      <c r="B11" s="72">
        <f>SUM(C11:D11)</f>
        <v>738</v>
      </c>
      <c r="C11" s="72">
        <v>400</v>
      </c>
      <c r="D11" s="72">
        <v>338</v>
      </c>
      <c r="E11" s="73"/>
    </row>
    <row r="12" s="65" customFormat="1" ht="22" customHeight="1" spans="1:5">
      <c r="A12" s="74" t="s">
        <v>1273</v>
      </c>
      <c r="B12" s="72">
        <f>SUM(C12:D12)</f>
        <v>5</v>
      </c>
      <c r="C12" s="72">
        <v>5</v>
      </c>
      <c r="D12" s="72"/>
      <c r="E12" s="73"/>
    </row>
    <row r="13" s="65" customFormat="1" ht="22" customHeight="1" spans="1:5">
      <c r="A13" s="74" t="s">
        <v>1274</v>
      </c>
      <c r="B13" s="72"/>
      <c r="C13" s="72"/>
      <c r="D13" s="72"/>
      <c r="E13" s="73"/>
    </row>
    <row r="14" s="65" customFormat="1" ht="22" customHeight="1" spans="1:5">
      <c r="A14" s="74" t="s">
        <v>1275</v>
      </c>
      <c r="B14" s="72">
        <f t="shared" ref="B14:B19" si="1">SUM(C14:D14)</f>
        <v>1000</v>
      </c>
      <c r="C14" s="72">
        <v>1000</v>
      </c>
      <c r="D14" s="72"/>
      <c r="E14" s="73"/>
    </row>
    <row r="15" s="65" customFormat="1" ht="22" customHeight="1" spans="1:5">
      <c r="A15" s="74" t="s">
        <v>1276</v>
      </c>
      <c r="B15" s="72">
        <f t="shared" si="1"/>
        <v>1000</v>
      </c>
      <c r="C15" s="72">
        <v>1000</v>
      </c>
      <c r="D15" s="72"/>
      <c r="E15" s="73"/>
    </row>
    <row r="16" s="65" customFormat="1" ht="22" customHeight="1" spans="1:5">
      <c r="A16" s="74" t="s">
        <v>1277</v>
      </c>
      <c r="B16" s="72">
        <f t="shared" si="1"/>
        <v>1134</v>
      </c>
      <c r="C16" s="72">
        <v>1134</v>
      </c>
      <c r="D16" s="72"/>
      <c r="E16" s="73"/>
    </row>
    <row r="17" s="65" customFormat="1" ht="22" customHeight="1" spans="1:5">
      <c r="A17" s="74" t="s">
        <v>1278</v>
      </c>
      <c r="B17" s="72">
        <f t="shared" si="1"/>
        <v>84</v>
      </c>
      <c r="C17" s="72">
        <v>52</v>
      </c>
      <c r="D17" s="72">
        <v>32</v>
      </c>
      <c r="E17" s="73"/>
    </row>
    <row r="18" s="65" customFormat="1" ht="22" customHeight="1" spans="1:5">
      <c r="A18" s="74" t="s">
        <v>1253</v>
      </c>
      <c r="B18" s="72">
        <f t="shared" si="1"/>
        <v>754</v>
      </c>
      <c r="C18" s="72">
        <f>C19</f>
        <v>700</v>
      </c>
      <c r="D18" s="72">
        <f>D19</f>
        <v>54</v>
      </c>
      <c r="E18" s="73"/>
    </row>
    <row r="19" s="65" customFormat="1" ht="22" customHeight="1" spans="1:5">
      <c r="A19" s="74" t="s">
        <v>1272</v>
      </c>
      <c r="B19" s="72">
        <f t="shared" si="1"/>
        <v>754</v>
      </c>
      <c r="C19" s="72">
        <v>700</v>
      </c>
      <c r="D19" s="72">
        <v>54</v>
      </c>
      <c r="E19" s="73"/>
    </row>
    <row r="20" s="65" customFormat="1" ht="22" customHeight="1" spans="1:5">
      <c r="A20" s="74" t="s">
        <v>1254</v>
      </c>
      <c r="B20" s="72">
        <f>C20+D20</f>
        <v>12</v>
      </c>
      <c r="C20" s="72">
        <v>11</v>
      </c>
      <c r="D20" s="72">
        <v>1</v>
      </c>
      <c r="E20" s="73"/>
    </row>
    <row r="21" s="65" customFormat="1" ht="22" customHeight="1" spans="1:5">
      <c r="A21" s="74" t="s">
        <v>1255</v>
      </c>
      <c r="B21" s="72">
        <f>C21+D21</f>
        <v>150</v>
      </c>
      <c r="C21" s="72">
        <f>C22</f>
        <v>150</v>
      </c>
      <c r="D21" s="72"/>
      <c r="E21" s="73"/>
    </row>
    <row r="22" s="65" customFormat="1" ht="22" customHeight="1" spans="1:5">
      <c r="A22" s="74" t="s">
        <v>1279</v>
      </c>
      <c r="B22" s="72">
        <f>SUM(C22:D22)</f>
        <v>150</v>
      </c>
      <c r="C22" s="72">
        <v>150</v>
      </c>
      <c r="D22" s="72"/>
      <c r="E22" s="73"/>
    </row>
    <row r="23" s="65" customFormat="1" ht="22" customHeight="1" spans="1:5">
      <c r="A23" s="74" t="s">
        <v>1256</v>
      </c>
      <c r="B23" s="72">
        <f>C23+D23</f>
        <v>39</v>
      </c>
      <c r="C23" s="72">
        <f>C24+C25</f>
        <v>30</v>
      </c>
      <c r="D23" s="72">
        <f>D24+D25</f>
        <v>9</v>
      </c>
      <c r="E23" s="73"/>
    </row>
    <row r="24" s="65" customFormat="1" ht="22" customHeight="1" spans="1:5">
      <c r="A24" s="74" t="s">
        <v>1280</v>
      </c>
      <c r="B24" s="72">
        <f>SUM(C24:D24)</f>
        <v>7</v>
      </c>
      <c r="C24" s="72">
        <v>7</v>
      </c>
      <c r="D24" s="72"/>
      <c r="E24" s="73"/>
    </row>
    <row r="25" s="65" customFormat="1" ht="22" customHeight="1" spans="1:5">
      <c r="A25" s="74" t="s">
        <v>1281</v>
      </c>
      <c r="B25" s="72">
        <f>SUM(C25:D25)</f>
        <v>32</v>
      </c>
      <c r="C25" s="72">
        <v>23</v>
      </c>
      <c r="D25" s="72">
        <v>9</v>
      </c>
      <c r="E25" s="73"/>
    </row>
    <row r="26" s="65" customFormat="1" ht="22" customHeight="1" spans="1:5">
      <c r="A26" s="74" t="s">
        <v>1257</v>
      </c>
      <c r="B26" s="72">
        <f>B27</f>
        <v>160</v>
      </c>
      <c r="C26" s="72">
        <f>C27</f>
        <v>160</v>
      </c>
      <c r="D26" s="72"/>
      <c r="E26" s="73"/>
    </row>
    <row r="27" s="65" customFormat="1" ht="22" customHeight="1" spans="1:5">
      <c r="A27" s="74" t="s">
        <v>1258</v>
      </c>
      <c r="B27" s="72">
        <f>B28</f>
        <v>160</v>
      </c>
      <c r="C27" s="72">
        <f>C28</f>
        <v>160</v>
      </c>
      <c r="D27" s="72"/>
      <c r="E27" s="73"/>
    </row>
    <row r="28" s="65" customFormat="1" ht="22" customHeight="1" spans="1:5">
      <c r="A28" s="74" t="s">
        <v>1282</v>
      </c>
      <c r="B28" s="72">
        <f>C28+D28</f>
        <v>160</v>
      </c>
      <c r="C28" s="72">
        <v>160</v>
      </c>
      <c r="D28" s="72"/>
      <c r="E28" s="73"/>
    </row>
    <row r="29" s="65" customFormat="1" ht="22" customHeight="1" spans="1:5">
      <c r="A29" s="74" t="s">
        <v>1259</v>
      </c>
      <c r="B29" s="72">
        <f>C29+D29</f>
        <v>19</v>
      </c>
      <c r="C29" s="72"/>
      <c r="D29" s="72">
        <f>D30</f>
        <v>19</v>
      </c>
      <c r="E29" s="73"/>
    </row>
    <row r="30" s="65" customFormat="1" ht="22" customHeight="1" spans="1:5">
      <c r="A30" s="74" t="s">
        <v>1250</v>
      </c>
      <c r="B30" s="72">
        <f>C30+D30</f>
        <v>19</v>
      </c>
      <c r="C30" s="72"/>
      <c r="D30" s="72">
        <f>D31</f>
        <v>19</v>
      </c>
      <c r="E30" s="73"/>
    </row>
    <row r="31" s="65" customFormat="1" ht="22" customHeight="1" spans="1:5">
      <c r="A31" s="74" t="s">
        <v>1283</v>
      </c>
      <c r="B31" s="72">
        <f>C31+D31</f>
        <v>19</v>
      </c>
      <c r="C31" s="72"/>
      <c r="D31" s="72">
        <v>19</v>
      </c>
      <c r="E31" s="73"/>
    </row>
    <row r="32" s="65" customFormat="1" ht="22" customHeight="1" spans="1:5">
      <c r="A32" s="74" t="s">
        <v>1260</v>
      </c>
      <c r="B32" s="72">
        <f>SUM(C32:D32)</f>
        <v>4751</v>
      </c>
      <c r="C32" s="72">
        <f>C35+C33</f>
        <v>4647</v>
      </c>
      <c r="D32" s="72">
        <f>D35</f>
        <v>104</v>
      </c>
      <c r="E32" s="73"/>
    </row>
    <row r="33" s="65" customFormat="1" ht="22" customHeight="1" spans="1:5">
      <c r="A33" s="74" t="s">
        <v>1261</v>
      </c>
      <c r="B33" s="72">
        <f>C33+D33</f>
        <v>4600</v>
      </c>
      <c r="C33" s="72">
        <f>C34</f>
        <v>4600</v>
      </c>
      <c r="D33" s="72"/>
      <c r="E33" s="73"/>
    </row>
    <row r="34" s="65" customFormat="1" ht="22" customHeight="1" spans="1:5">
      <c r="A34" s="74" t="s">
        <v>1284</v>
      </c>
      <c r="B34" s="72">
        <f>C34+D34</f>
        <v>4600</v>
      </c>
      <c r="C34" s="72">
        <v>4600</v>
      </c>
      <c r="D34" s="72"/>
      <c r="E34" s="73"/>
    </row>
    <row r="35" s="65" customFormat="1" ht="22" customHeight="1" spans="1:5">
      <c r="A35" s="74" t="s">
        <v>1262</v>
      </c>
      <c r="B35" s="72">
        <f>C35+D35</f>
        <v>151</v>
      </c>
      <c r="C35" s="72">
        <f>SUM(C36:C42)</f>
        <v>47</v>
      </c>
      <c r="D35" s="72">
        <f>SUM(D36:D42)</f>
        <v>104</v>
      </c>
      <c r="E35" s="73"/>
    </row>
    <row r="36" s="65" customFormat="1" ht="22" customHeight="1" spans="1:5">
      <c r="A36" s="74" t="s">
        <v>1285</v>
      </c>
      <c r="B36" s="72">
        <f>SUM(C36:D36)</f>
        <v>23</v>
      </c>
      <c r="C36" s="72"/>
      <c r="D36" s="72">
        <v>23</v>
      </c>
      <c r="E36" s="73"/>
    </row>
    <row r="37" s="65" customFormat="1" ht="22" customHeight="1" spans="1:5">
      <c r="A37" s="74" t="s">
        <v>1286</v>
      </c>
      <c r="B37" s="72"/>
      <c r="C37" s="72"/>
      <c r="D37" s="72"/>
      <c r="E37" s="73"/>
    </row>
    <row r="38" s="65" customFormat="1" ht="22" customHeight="1" spans="1:5">
      <c r="A38" s="74" t="s">
        <v>1287</v>
      </c>
      <c r="B38" s="72">
        <f>SUM(C38:D38)</f>
        <v>9</v>
      </c>
      <c r="C38" s="72">
        <v>8</v>
      </c>
      <c r="D38" s="72">
        <v>1</v>
      </c>
      <c r="E38" s="73"/>
    </row>
    <row r="39" s="65" customFormat="1" ht="22" customHeight="1" spans="1:5">
      <c r="A39" s="74" t="s">
        <v>1288</v>
      </c>
      <c r="B39" s="72">
        <f>SUM(C39:D39)</f>
        <v>24</v>
      </c>
      <c r="C39" s="72">
        <v>24</v>
      </c>
      <c r="D39" s="72"/>
      <c r="E39" s="73"/>
    </row>
    <row r="40" s="65" customFormat="1" ht="22" customHeight="1" spans="1:5">
      <c r="A40" s="74" t="s">
        <v>1289</v>
      </c>
      <c r="B40" s="72">
        <f>SUM(C40:D40)</f>
        <v>15</v>
      </c>
      <c r="C40" s="72">
        <v>15</v>
      </c>
      <c r="D40" s="72"/>
      <c r="E40" s="73"/>
    </row>
    <row r="41" s="65" customFormat="1" ht="22" customHeight="1" spans="1:5">
      <c r="A41" s="75" t="s">
        <v>1290</v>
      </c>
      <c r="B41" s="72">
        <f>SUM(C41:D41)</f>
        <v>80</v>
      </c>
      <c r="C41" s="72"/>
      <c r="D41" s="72">
        <v>80</v>
      </c>
      <c r="E41" s="73"/>
    </row>
    <row r="42" s="65" customFormat="1" ht="22" customHeight="1" spans="1:5">
      <c r="A42" s="75" t="s">
        <v>1291</v>
      </c>
      <c r="B42" s="72"/>
      <c r="C42" s="72"/>
      <c r="D42" s="72"/>
      <c r="E42" s="73"/>
    </row>
    <row r="43" s="65" customFormat="1" ht="22" customHeight="1" spans="1:5">
      <c r="A43" s="74" t="s">
        <v>1263</v>
      </c>
      <c r="B43" s="72">
        <f>SUM(C43:D43)</f>
        <v>2671</v>
      </c>
      <c r="C43" s="72">
        <f>C44</f>
        <v>2671</v>
      </c>
      <c r="D43" s="72"/>
      <c r="E43" s="73"/>
    </row>
    <row r="44" s="65" customFormat="1" ht="22" customHeight="1" spans="1:5">
      <c r="A44" s="74" t="s">
        <v>1292</v>
      </c>
      <c r="B44" s="72">
        <f>SUM(C44:D44)</f>
        <v>2671</v>
      </c>
      <c r="C44" s="72">
        <v>2671</v>
      </c>
      <c r="D44" s="72"/>
      <c r="E44" s="73"/>
    </row>
    <row r="45" s="65" customFormat="1" ht="22" customHeight="1" spans="1:5">
      <c r="A45" s="74" t="s">
        <v>1264</v>
      </c>
      <c r="B45" s="72">
        <f>C45</f>
        <v>11</v>
      </c>
      <c r="C45" s="72">
        <f>C46</f>
        <v>11</v>
      </c>
      <c r="D45" s="72"/>
      <c r="E45" s="73"/>
    </row>
    <row r="46" s="65" customFormat="1" ht="22" customHeight="1" spans="1:5">
      <c r="A46" s="74" t="s">
        <v>1293</v>
      </c>
      <c r="B46" s="72">
        <f>C46</f>
        <v>11</v>
      </c>
      <c r="C46" s="72">
        <v>11</v>
      </c>
      <c r="D46" s="72"/>
      <c r="E46" s="73"/>
    </row>
  </sheetData>
  <mergeCells count="3">
    <mergeCell ref="A1:B1"/>
    <mergeCell ref="A2:E2"/>
    <mergeCell ref="A3:B3"/>
  </mergeCells>
  <printOptions horizontalCentered="1"/>
  <pageMargins left="0.700694444444445" right="0.700694444444445" top="0.314583333333333" bottom="0.432638888888889" header="0.236111111111111" footer="0.0784722222222222"/>
  <pageSetup paperSize="9" scale="94" firstPageNumber="50" fitToHeight="0" orientation="landscape" useFirstPageNumber="1" horizontalDpi="600"/>
  <headerFooter>
    <oddFooter>&amp;C第 &amp;P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4"/>
  <sheetViews>
    <sheetView workbookViewId="0">
      <selection activeCell="A2" sqref="A2:E3"/>
    </sheetView>
  </sheetViews>
  <sheetFormatPr defaultColWidth="8" defaultRowHeight="14.25"/>
  <cols>
    <col min="1" max="1" width="50.625" style="33" customWidth="1"/>
    <col min="2" max="2" width="40" style="33" customWidth="1"/>
    <col min="3" max="3" width="31.5" style="33" customWidth="1"/>
    <col min="4" max="8" width="8" style="33" customWidth="1"/>
    <col min="9" max="16382" width="8" style="33"/>
    <col min="16383" max="16384" width="8" style="1"/>
  </cols>
  <sheetData>
    <row r="1" s="33" customFormat="1" ht="13.5" customHeight="1" spans="1:7">
      <c r="A1" s="34" t="s">
        <v>1294</v>
      </c>
      <c r="B1" s="35"/>
      <c r="C1" s="35"/>
      <c r="D1" s="35"/>
      <c r="E1" s="35"/>
      <c r="F1" s="35"/>
      <c r="G1" s="35"/>
    </row>
    <row r="2" s="33" customFormat="1" ht="37.5" customHeight="1" spans="1:7">
      <c r="A2" s="36" t="s">
        <v>1295</v>
      </c>
      <c r="B2" s="36"/>
      <c r="C2" s="36"/>
      <c r="D2" s="35"/>
      <c r="E2" s="35"/>
      <c r="F2" s="35"/>
      <c r="G2" s="35"/>
    </row>
    <row r="3" s="33" customFormat="1" ht="18.75" customHeight="1" spans="1:7">
      <c r="A3" s="34"/>
      <c r="B3" s="34"/>
      <c r="C3" s="37" t="s">
        <v>39</v>
      </c>
      <c r="D3" s="35"/>
      <c r="E3" s="35"/>
      <c r="F3" s="35"/>
      <c r="G3" s="35"/>
    </row>
    <row r="4" s="33" customFormat="1" ht="35" customHeight="1" spans="1:16384">
      <c r="A4" s="38" t="s">
        <v>1153</v>
      </c>
      <c r="B4" s="38" t="s">
        <v>41</v>
      </c>
      <c r="C4" s="38" t="s">
        <v>42</v>
      </c>
      <c r="D4" s="35"/>
      <c r="E4" s="35"/>
      <c r="F4" s="35"/>
      <c r="G4" s="35"/>
      <c r="XFC4" s="1"/>
      <c r="XFD4" s="1"/>
    </row>
    <row r="5" s="33" customFormat="1" ht="35" customHeight="1" spans="1:7">
      <c r="A5" s="38" t="s">
        <v>148</v>
      </c>
      <c r="B5" s="39">
        <f>SUM(B6:B14)</f>
        <v>14689</v>
      </c>
      <c r="C5" s="39"/>
      <c r="D5" s="35"/>
      <c r="E5" s="35"/>
      <c r="F5" s="35"/>
      <c r="G5" s="35"/>
    </row>
    <row r="6" s="33" customFormat="1" ht="35" customHeight="1" spans="1:7">
      <c r="A6" s="59" t="s">
        <v>1154</v>
      </c>
      <c r="B6" s="39"/>
      <c r="C6" s="39"/>
      <c r="D6" s="35"/>
      <c r="E6" s="35"/>
      <c r="F6" s="35"/>
      <c r="G6" s="35"/>
    </row>
    <row r="7" s="33" customFormat="1" ht="35" customHeight="1" spans="1:7">
      <c r="A7" s="59" t="s">
        <v>1155</v>
      </c>
      <c r="B7" s="39">
        <v>67</v>
      </c>
      <c r="C7" s="39"/>
      <c r="D7" s="35"/>
      <c r="E7" s="35"/>
      <c r="F7" s="35"/>
      <c r="G7" s="35"/>
    </row>
    <row r="8" s="33" customFormat="1" ht="35" customHeight="1" spans="1:3">
      <c r="A8" s="59" t="s">
        <v>1156</v>
      </c>
      <c r="B8" s="39">
        <v>2428</v>
      </c>
      <c r="C8" s="39"/>
    </row>
    <row r="9" s="33" customFormat="1" ht="35" customHeight="1" spans="1:3">
      <c r="A9" s="59" t="s">
        <v>1186</v>
      </c>
      <c r="B9" s="39">
        <v>52</v>
      </c>
      <c r="C9" s="39"/>
    </row>
    <row r="10" s="33" customFormat="1" ht="35" customHeight="1" spans="1:3">
      <c r="A10" s="59" t="s">
        <v>1191</v>
      </c>
      <c r="B10" s="39">
        <v>9439</v>
      </c>
      <c r="C10" s="39"/>
    </row>
    <row r="11" s="33" customFormat="1" ht="35" customHeight="1" spans="1:3">
      <c r="A11" s="59" t="s">
        <v>1296</v>
      </c>
      <c r="B11" s="39">
        <v>12</v>
      </c>
      <c r="C11" s="39"/>
    </row>
    <row r="12" s="33" customFormat="1" ht="35" customHeight="1" spans="1:3">
      <c r="A12" s="59" t="s">
        <v>1297</v>
      </c>
      <c r="B12" s="39">
        <v>9</v>
      </c>
      <c r="C12" s="39"/>
    </row>
    <row r="13" s="33" customFormat="1" ht="35" customHeight="1" spans="1:3">
      <c r="A13" s="60" t="s">
        <v>1298</v>
      </c>
      <c r="B13" s="61">
        <v>2682</v>
      </c>
      <c r="C13" s="61"/>
    </row>
    <row r="14" ht="35" customHeight="1" spans="1:3">
      <c r="A14" s="62" t="s">
        <v>1299</v>
      </c>
      <c r="B14" s="63"/>
      <c r="C14" s="64"/>
    </row>
  </sheetData>
  <mergeCells count="2">
    <mergeCell ref="A2:C2"/>
    <mergeCell ref="A3:B3"/>
  </mergeCells>
  <printOptions horizontalCentered="1"/>
  <pageMargins left="0.700694444444445" right="0.700694444444445" top="0.314583333333333" bottom="0.432638888888889" header="0.236111111111111" footer="0.298611111111111"/>
  <pageSetup paperSize="9" firstPageNumber="52" fitToHeight="0" orientation="landscape" useFirstPageNumber="1" horizontalDpi="600"/>
  <headerFooter>
    <oddFooter>&amp;C第 &amp;P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workbookViewId="0">
      <selection activeCell="A2" sqref="A2:E3"/>
    </sheetView>
  </sheetViews>
  <sheetFormatPr defaultColWidth="9" defaultRowHeight="14.25" outlineLevelCol="2"/>
  <cols>
    <col min="1" max="1" width="58.25" style="1" customWidth="1"/>
    <col min="2" max="2" width="34.25" style="1" customWidth="1"/>
    <col min="3" max="3" width="27" style="1" customWidth="1"/>
    <col min="4" max="16384" width="9" style="1"/>
  </cols>
  <sheetData>
    <row r="1" s="1" customFormat="1" spans="1:1">
      <c r="A1" s="1" t="s">
        <v>1300</v>
      </c>
    </row>
    <row r="2" ht="20.25" spans="1:3">
      <c r="A2" s="3" t="s">
        <v>1301</v>
      </c>
      <c r="B2" s="3"/>
      <c r="C2" s="3"/>
    </row>
    <row r="3" spans="3:3">
      <c r="C3" s="4" t="s">
        <v>39</v>
      </c>
    </row>
    <row r="4" s="1" customFormat="1" ht="35" customHeight="1" spans="1:3">
      <c r="A4" s="5" t="s">
        <v>1302</v>
      </c>
      <c r="B4" s="5" t="s">
        <v>41</v>
      </c>
      <c r="C4" s="5" t="s">
        <v>42</v>
      </c>
    </row>
    <row r="5" ht="35" customHeight="1" spans="1:3">
      <c r="A5" s="5" t="s">
        <v>148</v>
      </c>
      <c r="B5" s="29">
        <f>B6+B8+B10</f>
        <v>212</v>
      </c>
      <c r="C5" s="7"/>
    </row>
    <row r="6" customFormat="1" ht="35" customHeight="1" spans="1:3">
      <c r="A6" s="56" t="s">
        <v>1303</v>
      </c>
      <c r="B6" s="29">
        <f>B7</f>
        <v>160</v>
      </c>
      <c r="C6" s="7"/>
    </row>
    <row r="7" customFormat="1" ht="35" customHeight="1" spans="1:3">
      <c r="A7" s="57" t="s">
        <v>1304</v>
      </c>
      <c r="B7" s="58">
        <v>160</v>
      </c>
      <c r="C7" s="7"/>
    </row>
    <row r="8" customFormat="1" ht="35" customHeight="1" spans="1:3">
      <c r="A8" s="56" t="s">
        <v>1251</v>
      </c>
      <c r="B8" s="58">
        <f>B9</f>
        <v>5</v>
      </c>
      <c r="C8" s="7"/>
    </row>
    <row r="9" customFormat="1" ht="35" customHeight="1" spans="1:3">
      <c r="A9" s="30" t="s">
        <v>1305</v>
      </c>
      <c r="B9" s="31">
        <v>5</v>
      </c>
      <c r="C9" s="7"/>
    </row>
    <row r="10" s="28" customFormat="1" ht="35" customHeight="1" spans="1:3">
      <c r="A10" s="32" t="s">
        <v>1306</v>
      </c>
      <c r="B10" s="29">
        <f>SUM(B11:B14)</f>
        <v>47</v>
      </c>
      <c r="C10" s="32"/>
    </row>
    <row r="11" ht="35" customHeight="1" spans="1:3">
      <c r="A11" s="30" t="s">
        <v>1307</v>
      </c>
      <c r="B11" s="31">
        <v>6</v>
      </c>
      <c r="C11" s="7"/>
    </row>
    <row r="12" ht="35" customHeight="1" spans="1:3">
      <c r="A12" s="30" t="s">
        <v>1308</v>
      </c>
      <c r="B12" s="31">
        <v>18</v>
      </c>
      <c r="C12" s="7"/>
    </row>
    <row r="13" s="28" customFormat="1" ht="35" customHeight="1" spans="1:3">
      <c r="A13" s="30" t="s">
        <v>1309</v>
      </c>
      <c r="B13" s="31">
        <v>15</v>
      </c>
      <c r="C13" s="32"/>
    </row>
    <row r="14" ht="35" customHeight="1" spans="1:3">
      <c r="A14" s="30" t="s">
        <v>1310</v>
      </c>
      <c r="B14" s="31">
        <v>8</v>
      </c>
      <c r="C14" s="7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3" fitToHeight="0" orientation="landscape" useFirstPageNumber="1" horizontalDpi="600"/>
  <headerFooter>
    <oddFooter>&amp;C第 &amp;P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workbookViewId="0">
      <selection activeCell="A2" sqref="A2:E3"/>
    </sheetView>
  </sheetViews>
  <sheetFormatPr defaultColWidth="9" defaultRowHeight="14.25"/>
  <cols>
    <col min="1" max="1" width="50.25" style="42" customWidth="1"/>
    <col min="2" max="2" width="18" style="42" customWidth="1"/>
    <col min="3" max="3" width="16.875" style="42" customWidth="1"/>
    <col min="4" max="4" width="19.125" style="42" customWidth="1"/>
    <col min="5" max="5" width="15.625" style="42" customWidth="1"/>
    <col min="6" max="16381" width="9" style="42"/>
    <col min="16382" max="16384" width="9" style="1"/>
  </cols>
  <sheetData>
    <row r="1" s="42" customFormat="1" spans="1:2">
      <c r="A1" s="42" t="s">
        <v>1311</v>
      </c>
      <c r="B1" s="44"/>
    </row>
    <row r="2" s="43" customFormat="1" ht="33" customHeight="1" spans="1:5">
      <c r="A2" s="45" t="s">
        <v>1312</v>
      </c>
      <c r="B2" s="45"/>
      <c r="C2" s="45"/>
      <c r="D2" s="45"/>
      <c r="E2" s="45"/>
    </row>
    <row r="3" s="42" customFormat="1" ht="18" customHeight="1" spans="5:5">
      <c r="E3" s="46" t="s">
        <v>39</v>
      </c>
    </row>
    <row r="4" s="42" customFormat="1" ht="30" customHeight="1" spans="1:16384">
      <c r="A4" s="47" t="s">
        <v>86</v>
      </c>
      <c r="B4" s="47" t="s">
        <v>87</v>
      </c>
      <c r="C4" s="47" t="s">
        <v>41</v>
      </c>
      <c r="D4" s="47" t="s">
        <v>1230</v>
      </c>
      <c r="E4" s="47" t="s">
        <v>42</v>
      </c>
      <c r="XFB4" s="1"/>
      <c r="XFC4" s="1"/>
      <c r="XFD4" s="1"/>
    </row>
    <row r="5" s="42" customFormat="1" ht="30" customHeight="1" spans="1:5">
      <c r="A5" s="48" t="s">
        <v>1313</v>
      </c>
      <c r="B5" s="47"/>
      <c r="C5" s="47"/>
      <c r="D5" s="47"/>
      <c r="E5" s="47"/>
    </row>
    <row r="6" s="42" customFormat="1" ht="30" customHeight="1" spans="1:5">
      <c r="A6" s="48" t="s">
        <v>1314</v>
      </c>
      <c r="B6" s="47"/>
      <c r="C6" s="47"/>
      <c r="D6" s="47"/>
      <c r="E6" s="47"/>
    </row>
    <row r="7" s="42" customFormat="1" ht="30" customHeight="1" spans="1:5">
      <c r="A7" s="48" t="s">
        <v>1315</v>
      </c>
      <c r="B7" s="47"/>
      <c r="C7" s="47"/>
      <c r="D7" s="47"/>
      <c r="E7" s="47"/>
    </row>
    <row r="8" s="42" customFormat="1" ht="30" customHeight="1" spans="1:5">
      <c r="A8" s="48" t="s">
        <v>1316</v>
      </c>
      <c r="B8" s="47"/>
      <c r="C8" s="47"/>
      <c r="D8" s="47"/>
      <c r="E8" s="47"/>
    </row>
    <row r="9" s="42" customFormat="1" ht="30" customHeight="1" spans="1:5">
      <c r="A9" s="48" t="s">
        <v>1317</v>
      </c>
      <c r="B9" s="47"/>
      <c r="C9" s="47"/>
      <c r="D9" s="47"/>
      <c r="E9" s="47"/>
    </row>
    <row r="10" s="42" customFormat="1" ht="30" customHeight="1" spans="1:5">
      <c r="A10" s="47" t="s">
        <v>1318</v>
      </c>
      <c r="B10" s="47"/>
      <c r="C10" s="47"/>
      <c r="D10" s="47"/>
      <c r="E10" s="47"/>
    </row>
    <row r="11" s="42" customFormat="1" ht="30" customHeight="1" spans="1:5">
      <c r="A11" s="53" t="s">
        <v>1319</v>
      </c>
      <c r="B11" s="49">
        <f>B12+B13</f>
        <v>7</v>
      </c>
      <c r="C11" s="49">
        <f>C12+C13</f>
        <v>7</v>
      </c>
      <c r="D11" s="54">
        <f>C11/B11*100</f>
        <v>100</v>
      </c>
      <c r="E11" s="47"/>
    </row>
    <row r="12" s="42" customFormat="1" ht="30" customHeight="1" spans="1:5">
      <c r="A12" s="50" t="s">
        <v>1320</v>
      </c>
      <c r="B12" s="49">
        <v>7</v>
      </c>
      <c r="C12" s="49">
        <v>7</v>
      </c>
      <c r="D12" s="54">
        <f>C12/B12*100</f>
        <v>100</v>
      </c>
      <c r="E12" s="50"/>
    </row>
    <row r="13" s="42" customFormat="1" ht="30" customHeight="1" spans="1:5">
      <c r="A13" s="50" t="s">
        <v>1321</v>
      </c>
      <c r="B13" s="49"/>
      <c r="C13" s="49"/>
      <c r="D13" s="54"/>
      <c r="E13" s="50"/>
    </row>
    <row r="14" s="42" customFormat="1" ht="30" customHeight="1" spans="1:5">
      <c r="A14" s="47" t="s">
        <v>1322</v>
      </c>
      <c r="B14" s="51">
        <f>SUM(B12:B13)</f>
        <v>7</v>
      </c>
      <c r="C14" s="51">
        <f>SUM(C12:C13)</f>
        <v>7</v>
      </c>
      <c r="D14" s="55">
        <f>C14/B14*100</f>
        <v>100</v>
      </c>
      <c r="E14" s="50"/>
    </row>
    <row r="15" s="42" customFormat="1" ht="20.1" customHeight="1"/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4" fitToHeight="0" orientation="landscape" useFirstPageNumber="1" horizontalDpi="600"/>
  <headerFooter>
    <oddFooter>&amp;C第 &amp;P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workbookViewId="0">
      <selection activeCell="A2" sqref="A2:E3"/>
    </sheetView>
  </sheetViews>
  <sheetFormatPr defaultColWidth="9" defaultRowHeight="14.25"/>
  <cols>
    <col min="1" max="1" width="51.875" style="42" customWidth="1"/>
    <col min="2" max="2" width="20" style="42" customWidth="1"/>
    <col min="3" max="3" width="19" style="42" customWidth="1"/>
    <col min="4" max="4" width="19.875" style="42" customWidth="1"/>
    <col min="5" max="5" width="15.625" style="42" customWidth="1"/>
    <col min="6" max="16381" width="9" style="42"/>
    <col min="16382" max="16384" width="9" style="1"/>
  </cols>
  <sheetData>
    <row r="1" s="42" customFormat="1" spans="1:2">
      <c r="A1" s="42" t="s">
        <v>1323</v>
      </c>
      <c r="B1" s="44"/>
    </row>
    <row r="2" s="43" customFormat="1" ht="18" customHeight="1" spans="1:5">
      <c r="A2" s="45" t="s">
        <v>1324</v>
      </c>
      <c r="B2" s="45"/>
      <c r="C2" s="45"/>
      <c r="D2" s="45"/>
      <c r="E2" s="45"/>
    </row>
    <row r="3" s="42" customFormat="1" ht="18" customHeight="1" spans="5:5">
      <c r="E3" s="46" t="s">
        <v>39</v>
      </c>
    </row>
    <row r="4" s="42" customFormat="1" ht="30" customHeight="1" spans="1:16384">
      <c r="A4" s="47" t="s">
        <v>114</v>
      </c>
      <c r="B4" s="47" t="s">
        <v>87</v>
      </c>
      <c r="C4" s="47" t="s">
        <v>41</v>
      </c>
      <c r="D4" s="47" t="s">
        <v>1230</v>
      </c>
      <c r="E4" s="47" t="s">
        <v>42</v>
      </c>
      <c r="XFB4" s="1"/>
      <c r="XFC4" s="1"/>
      <c r="XFD4" s="1"/>
    </row>
    <row r="5" s="42" customFormat="1" ht="30" customHeight="1" spans="1:5">
      <c r="A5" s="48" t="s">
        <v>1325</v>
      </c>
      <c r="B5" s="49">
        <f>B6</f>
        <v>7</v>
      </c>
      <c r="C5" s="49">
        <f>C6</f>
        <v>7</v>
      </c>
      <c r="D5" s="49">
        <f>C5/B5*100</f>
        <v>100</v>
      </c>
      <c r="E5" s="47"/>
    </row>
    <row r="6" s="42" customFormat="1" ht="30" customHeight="1" spans="1:5">
      <c r="A6" s="50" t="s">
        <v>1326</v>
      </c>
      <c r="B6" s="49">
        <v>7</v>
      </c>
      <c r="C6" s="49">
        <v>7</v>
      </c>
      <c r="D6" s="49">
        <f>C6/B6*100</f>
        <v>100</v>
      </c>
      <c r="E6" s="47"/>
    </row>
    <row r="7" s="42" customFormat="1" ht="30" customHeight="1" spans="1:5">
      <c r="A7" s="48" t="s">
        <v>1327</v>
      </c>
      <c r="B7" s="47"/>
      <c r="C7" s="47"/>
      <c r="D7" s="49"/>
      <c r="E7" s="47"/>
    </row>
    <row r="8" s="42" customFormat="1" ht="30" customHeight="1" spans="1:5">
      <c r="A8" s="48" t="s">
        <v>1328</v>
      </c>
      <c r="B8" s="47"/>
      <c r="C8" s="47"/>
      <c r="D8" s="49"/>
      <c r="E8" s="47"/>
    </row>
    <row r="9" s="42" customFormat="1" ht="30" customHeight="1" spans="1:5">
      <c r="A9" s="48" t="s">
        <v>1329</v>
      </c>
      <c r="B9" s="47"/>
      <c r="C9" s="47"/>
      <c r="D9" s="49"/>
      <c r="E9" s="47"/>
    </row>
    <row r="10" s="42" customFormat="1" ht="30" customHeight="1" spans="1:5">
      <c r="A10" s="47" t="s">
        <v>1330</v>
      </c>
      <c r="B10" s="51">
        <f>B5</f>
        <v>7</v>
      </c>
      <c r="C10" s="51">
        <f>C5</f>
        <v>7</v>
      </c>
      <c r="D10" s="52">
        <f>C10/B10*100</f>
        <v>100</v>
      </c>
      <c r="E10" s="50"/>
    </row>
    <row r="11" s="42" customFormat="1" ht="30" customHeight="1" spans="1:5">
      <c r="A11" s="50" t="s">
        <v>1331</v>
      </c>
      <c r="B11" s="50"/>
      <c r="C11" s="49"/>
      <c r="D11" s="49"/>
      <c r="E11" s="50"/>
    </row>
    <row r="12" s="42" customFormat="1" ht="30" customHeight="1" spans="1:5">
      <c r="A12" s="50" t="s">
        <v>1332</v>
      </c>
      <c r="B12" s="50"/>
      <c r="C12" s="49"/>
      <c r="D12" s="49"/>
      <c r="E12" s="50"/>
    </row>
    <row r="13" s="42" customFormat="1" ht="30" customHeight="1" spans="1:5">
      <c r="A13" s="50" t="s">
        <v>1333</v>
      </c>
      <c r="B13" s="50"/>
      <c r="C13" s="49"/>
      <c r="D13" s="49"/>
      <c r="E13" s="50"/>
    </row>
    <row r="14" s="42" customFormat="1" ht="30" customHeight="1" spans="1:5">
      <c r="A14" s="47" t="s">
        <v>1334</v>
      </c>
      <c r="B14" s="51">
        <f>B10+B11</f>
        <v>7</v>
      </c>
      <c r="C14" s="51">
        <f>C10+C11</f>
        <v>7</v>
      </c>
      <c r="D14" s="52">
        <f>C14/B14*100</f>
        <v>100</v>
      </c>
      <c r="E14" s="50"/>
    </row>
    <row r="15" s="42" customFormat="1" ht="20.1" customHeight="1"/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5" fitToHeight="0" orientation="landscape" useFirstPageNumber="1" horizontalDpi="600"/>
  <headerFooter>
    <oddFooter>&amp;C第 &amp;P 页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"/>
  <sheetViews>
    <sheetView workbookViewId="0">
      <selection activeCell="A2" sqref="A2:E3"/>
    </sheetView>
  </sheetViews>
  <sheetFormatPr defaultColWidth="8" defaultRowHeight="14.25" outlineLevelRow="5"/>
  <cols>
    <col min="1" max="1" width="48.75" style="33" customWidth="1"/>
    <col min="2" max="2" width="42.25" style="33" customWidth="1"/>
    <col min="3" max="3" width="27.5" style="33" customWidth="1"/>
    <col min="4" max="8" width="8" style="33" customWidth="1"/>
    <col min="9" max="16382" width="8" style="33"/>
    <col min="16383" max="16384" width="8" style="1"/>
  </cols>
  <sheetData>
    <row r="1" s="33" customFormat="1" ht="13.5" customHeight="1" spans="1:7">
      <c r="A1" s="34" t="s">
        <v>1335</v>
      </c>
      <c r="B1" s="35"/>
      <c r="C1" s="35"/>
      <c r="D1" s="35"/>
      <c r="E1" s="35"/>
      <c r="F1" s="35"/>
      <c r="G1" s="35"/>
    </row>
    <row r="2" s="33" customFormat="1" ht="37.5" customHeight="1" spans="1:7">
      <c r="A2" s="36" t="s">
        <v>1336</v>
      </c>
      <c r="B2" s="36"/>
      <c r="C2" s="36"/>
      <c r="D2" s="35"/>
      <c r="E2" s="35"/>
      <c r="F2" s="35"/>
      <c r="G2" s="35"/>
    </row>
    <row r="3" s="33" customFormat="1" ht="18.75" customHeight="1" spans="1:7">
      <c r="A3" s="34"/>
      <c r="B3" s="34"/>
      <c r="C3" s="37" t="s">
        <v>39</v>
      </c>
      <c r="D3" s="35"/>
      <c r="E3" s="35"/>
      <c r="F3" s="35"/>
      <c r="G3" s="35"/>
    </row>
    <row r="4" s="33" customFormat="1" ht="35" customHeight="1" spans="1:16384">
      <c r="A4" s="38" t="s">
        <v>1153</v>
      </c>
      <c r="B4" s="38" t="s">
        <v>41</v>
      </c>
      <c r="C4" s="38" t="s">
        <v>42</v>
      </c>
      <c r="D4" s="35"/>
      <c r="E4" s="35"/>
      <c r="F4" s="35"/>
      <c r="G4" s="35"/>
      <c r="XFC4" s="1"/>
      <c r="XFD4" s="1"/>
    </row>
    <row r="5" s="33" customFormat="1" ht="35" customHeight="1" spans="1:7">
      <c r="A5" s="38" t="s">
        <v>148</v>
      </c>
      <c r="B5" s="39">
        <v>7</v>
      </c>
      <c r="C5" s="39"/>
      <c r="D5" s="35"/>
      <c r="E5" s="35"/>
      <c r="F5" s="35"/>
      <c r="G5" s="35"/>
    </row>
    <row r="6" s="33" customFormat="1" ht="35" customHeight="1" spans="1:7">
      <c r="A6" s="40" t="s">
        <v>1337</v>
      </c>
      <c r="B6" s="41">
        <v>7</v>
      </c>
      <c r="C6" s="39"/>
      <c r="D6" s="35"/>
      <c r="E6" s="35"/>
      <c r="F6" s="35"/>
      <c r="G6" s="35"/>
    </row>
  </sheetData>
  <mergeCells count="2">
    <mergeCell ref="A2:C2"/>
    <mergeCell ref="A3:B3"/>
  </mergeCells>
  <printOptions horizontalCentered="1"/>
  <pageMargins left="0.700694444444445" right="0.700694444444445" top="0.314583333333333" bottom="0.432638888888889" header="0.236111111111111" footer="0.298611111111111"/>
  <pageSetup paperSize="9" firstPageNumber="56" fitToHeight="0" orientation="landscape" useFirstPageNumber="1" horizontalDpi="600"/>
  <headerFooter>
    <oddFooter>&amp;C第 &amp;P 页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2" sqref="A2:E3"/>
    </sheetView>
  </sheetViews>
  <sheetFormatPr defaultColWidth="9" defaultRowHeight="14.25" outlineLevelRow="5" outlineLevelCol="2"/>
  <cols>
    <col min="1" max="1" width="61.25" style="1" customWidth="1"/>
    <col min="2" max="2" width="31.75" style="1" customWidth="1"/>
    <col min="3" max="3" width="26.375" style="1" customWidth="1"/>
    <col min="4" max="16384" width="9" style="1"/>
  </cols>
  <sheetData>
    <row r="1" s="1" customFormat="1" spans="1:1">
      <c r="A1" s="1" t="s">
        <v>1338</v>
      </c>
    </row>
    <row r="2" ht="20.25" spans="1:3">
      <c r="A2" s="3" t="s">
        <v>1339</v>
      </c>
      <c r="B2" s="3"/>
      <c r="C2" s="3"/>
    </row>
    <row r="3" spans="3:3">
      <c r="C3" s="4" t="s">
        <v>39</v>
      </c>
    </row>
    <row r="4" s="28" customFormat="1" ht="35" customHeight="1" spans="1:3">
      <c r="A4" s="5" t="s">
        <v>1302</v>
      </c>
      <c r="B4" s="5" t="s">
        <v>41</v>
      </c>
      <c r="C4" s="5" t="s">
        <v>42</v>
      </c>
    </row>
    <row r="5" ht="35" customHeight="1" spans="1:3">
      <c r="A5" s="5" t="s">
        <v>148</v>
      </c>
      <c r="B5" s="29">
        <f>B6</f>
        <v>7</v>
      </c>
      <c r="C5" s="7"/>
    </row>
    <row r="6" s="28" customFormat="1" ht="35" customHeight="1" spans="1:3">
      <c r="A6" s="30" t="s">
        <v>1340</v>
      </c>
      <c r="B6" s="31">
        <v>7</v>
      </c>
      <c r="C6" s="32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7" fitToHeight="0" orientation="landscape" useFirstPageNumber="1" horizontalDpi="600"/>
  <headerFooter>
    <oddFooter>&amp;C第 &amp;P 页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opLeftCell="A2" workbookViewId="0">
      <selection activeCell="A41" sqref="$A5:$XFD41"/>
    </sheetView>
  </sheetViews>
  <sheetFormatPr defaultColWidth="9" defaultRowHeight="13.5" outlineLevelCol="4"/>
  <cols>
    <col min="1" max="1" width="39.5" customWidth="1"/>
    <col min="2" max="2" width="18" customWidth="1"/>
    <col min="3" max="3" width="17.625" customWidth="1"/>
    <col min="4" max="4" width="22.875" customWidth="1"/>
  </cols>
  <sheetData>
    <row r="1" ht="22" customHeight="1" spans="1:1">
      <c r="A1" s="19" t="s">
        <v>1341</v>
      </c>
    </row>
    <row r="2" customFormat="1" ht="40" customHeight="1" spans="1:5">
      <c r="A2" s="20" t="s">
        <v>1342</v>
      </c>
      <c r="B2" s="20"/>
      <c r="C2" s="20"/>
      <c r="D2" s="20"/>
      <c r="E2" s="20"/>
    </row>
    <row r="3" customFormat="1" ht="14.25" spans="1:5">
      <c r="A3" s="27" t="s">
        <v>39</v>
      </c>
      <c r="B3" s="27"/>
      <c r="C3" s="27"/>
      <c r="D3" s="27"/>
      <c r="E3" s="27"/>
    </row>
    <row r="4" customFormat="1" ht="38" customHeight="1" spans="1:5">
      <c r="A4" s="5" t="s">
        <v>1302</v>
      </c>
      <c r="B4" s="5" t="s">
        <v>1343</v>
      </c>
      <c r="C4" s="5" t="s">
        <v>41</v>
      </c>
      <c r="D4" s="6" t="s">
        <v>1344</v>
      </c>
      <c r="E4" s="5" t="s">
        <v>42</v>
      </c>
    </row>
    <row r="5" customFormat="1" ht="24" customHeight="1" spans="1:5">
      <c r="A5" s="22" t="s">
        <v>1345</v>
      </c>
      <c r="B5" s="25"/>
      <c r="C5" s="25"/>
      <c r="D5" s="24"/>
      <c r="E5" s="25"/>
    </row>
    <row r="6" customFormat="1" ht="24" customHeight="1" spans="1:5">
      <c r="A6" s="26" t="s">
        <v>1346</v>
      </c>
      <c r="B6" s="25"/>
      <c r="C6" s="25"/>
      <c r="D6" s="24"/>
      <c r="E6" s="25"/>
    </row>
    <row r="7" customFormat="1" ht="24" customHeight="1" spans="1:5">
      <c r="A7" s="26" t="s">
        <v>1347</v>
      </c>
      <c r="B7" s="25"/>
      <c r="C7" s="25"/>
      <c r="D7" s="24"/>
      <c r="E7" s="25"/>
    </row>
    <row r="8" customFormat="1" ht="24" customHeight="1" spans="1:5">
      <c r="A8" s="26" t="s">
        <v>1348</v>
      </c>
      <c r="B8" s="25"/>
      <c r="C8" s="25"/>
      <c r="D8" s="24"/>
      <c r="E8" s="25"/>
    </row>
    <row r="9" customFormat="1" ht="24" customHeight="1" spans="1:5">
      <c r="A9" s="26" t="s">
        <v>1349</v>
      </c>
      <c r="B9" s="25"/>
      <c r="C9" s="25"/>
      <c r="D9" s="24"/>
      <c r="E9" s="25"/>
    </row>
    <row r="10" customFormat="1" ht="24" customHeight="1" spans="1:5">
      <c r="A10" s="26" t="s">
        <v>1350</v>
      </c>
      <c r="B10" s="25"/>
      <c r="C10" s="25"/>
      <c r="D10" s="24"/>
      <c r="E10" s="25"/>
    </row>
    <row r="11" customFormat="1" ht="24" customHeight="1" spans="1:5">
      <c r="A11" s="26" t="s">
        <v>1351</v>
      </c>
      <c r="B11" s="25"/>
      <c r="C11" s="25"/>
      <c r="D11" s="24"/>
      <c r="E11" s="25"/>
    </row>
    <row r="12" customFormat="1" ht="24" customHeight="1" spans="1:5">
      <c r="A12" s="22" t="s">
        <v>1352</v>
      </c>
      <c r="B12" s="25"/>
      <c r="C12" s="25"/>
      <c r="D12" s="24"/>
      <c r="E12" s="25"/>
    </row>
    <row r="13" customFormat="1" ht="24" customHeight="1" spans="1:5">
      <c r="A13" s="26" t="s">
        <v>1353</v>
      </c>
      <c r="B13" s="25"/>
      <c r="C13" s="25"/>
      <c r="D13" s="24"/>
      <c r="E13" s="25"/>
    </row>
    <row r="14" customFormat="1" ht="24" customHeight="1" spans="1:5">
      <c r="A14" s="26" t="s">
        <v>1348</v>
      </c>
      <c r="B14" s="25"/>
      <c r="C14" s="25"/>
      <c r="D14" s="24"/>
      <c r="E14" s="25"/>
    </row>
    <row r="15" customFormat="1" ht="24" customHeight="1" spans="1:5">
      <c r="A15" s="26" t="s">
        <v>1350</v>
      </c>
      <c r="B15" s="25"/>
      <c r="C15" s="25"/>
      <c r="D15" s="24"/>
      <c r="E15" s="25"/>
    </row>
    <row r="16" customFormat="1" ht="24" customHeight="1" spans="1:5">
      <c r="A16" s="26" t="s">
        <v>1351</v>
      </c>
      <c r="B16" s="25"/>
      <c r="C16" s="25"/>
      <c r="D16" s="24"/>
      <c r="E16" s="25"/>
    </row>
    <row r="17" customFormat="1" ht="24" customHeight="1" spans="1:5">
      <c r="A17" s="22" t="s">
        <v>1354</v>
      </c>
      <c r="B17" s="23">
        <f>SUM(B18:B22)</f>
        <v>13931</v>
      </c>
      <c r="C17" s="23">
        <f>SUM(C18:C22)</f>
        <v>19314</v>
      </c>
      <c r="D17" s="24">
        <f t="shared" ref="D17:D22" si="0">C17/B17</f>
        <v>1.38640442179312</v>
      </c>
      <c r="E17" s="25"/>
    </row>
    <row r="18" customFormat="1" ht="24" customHeight="1" spans="1:5">
      <c r="A18" s="26" t="s">
        <v>1346</v>
      </c>
      <c r="B18" s="23">
        <v>7233</v>
      </c>
      <c r="C18" s="23">
        <v>7574</v>
      </c>
      <c r="D18" s="24">
        <f t="shared" si="0"/>
        <v>1.04714502972487</v>
      </c>
      <c r="E18" s="25"/>
    </row>
    <row r="19" customFormat="1" ht="24" customHeight="1" spans="1:5">
      <c r="A19" s="26" t="s">
        <v>1347</v>
      </c>
      <c r="B19" s="23">
        <v>6519</v>
      </c>
      <c r="C19" s="23">
        <v>11600</v>
      </c>
      <c r="D19" s="24">
        <f t="shared" si="0"/>
        <v>1.7794140205553</v>
      </c>
      <c r="E19" s="25"/>
    </row>
    <row r="20" customFormat="1" ht="24" customHeight="1" spans="1:5">
      <c r="A20" s="26" t="s">
        <v>1348</v>
      </c>
      <c r="B20" s="23">
        <v>44</v>
      </c>
      <c r="C20" s="23">
        <v>12</v>
      </c>
      <c r="D20" s="24">
        <f t="shared" si="0"/>
        <v>0.272727272727273</v>
      </c>
      <c r="E20" s="25"/>
    </row>
    <row r="21" customFormat="1" ht="24" customHeight="1" spans="1:5">
      <c r="A21" s="26" t="s">
        <v>1350</v>
      </c>
      <c r="B21" s="23">
        <v>111</v>
      </c>
      <c r="C21" s="23">
        <v>105</v>
      </c>
      <c r="D21" s="24">
        <f t="shared" si="0"/>
        <v>0.945945945945946</v>
      </c>
      <c r="E21" s="25"/>
    </row>
    <row r="22" customFormat="1" ht="24" customHeight="1" spans="1:5">
      <c r="A22" s="26" t="s">
        <v>1351</v>
      </c>
      <c r="B22" s="23">
        <v>24</v>
      </c>
      <c r="C22" s="23">
        <v>23</v>
      </c>
      <c r="D22" s="24">
        <f t="shared" si="0"/>
        <v>0.958333333333333</v>
      </c>
      <c r="E22" s="25"/>
    </row>
    <row r="23" customFormat="1" ht="24" customHeight="1" spans="1:5">
      <c r="A23" s="22" t="s">
        <v>1355</v>
      </c>
      <c r="B23" s="23"/>
      <c r="C23" s="23"/>
      <c r="D23" s="24"/>
      <c r="E23" s="25"/>
    </row>
    <row r="24" customFormat="1" ht="24" customHeight="1" spans="1:5">
      <c r="A24" s="26" t="s">
        <v>1356</v>
      </c>
      <c r="B24" s="23"/>
      <c r="C24" s="23"/>
      <c r="D24" s="24"/>
      <c r="E24" s="25"/>
    </row>
    <row r="25" customFormat="1" ht="24" customHeight="1" spans="1:5">
      <c r="A25" s="26" t="s">
        <v>1348</v>
      </c>
      <c r="B25" s="23"/>
      <c r="C25" s="23"/>
      <c r="D25" s="24"/>
      <c r="E25" s="25"/>
    </row>
    <row r="26" customFormat="1" ht="24" customHeight="1" spans="1:5">
      <c r="A26" s="26" t="s">
        <v>1350</v>
      </c>
      <c r="B26" s="23"/>
      <c r="C26" s="23"/>
      <c r="D26" s="24"/>
      <c r="E26" s="25"/>
    </row>
    <row r="27" customFormat="1" ht="24" customHeight="1" spans="1:5">
      <c r="A27" s="26" t="s">
        <v>1351</v>
      </c>
      <c r="B27" s="23"/>
      <c r="C27" s="23"/>
      <c r="D27" s="24"/>
      <c r="E27" s="25"/>
    </row>
    <row r="28" customFormat="1" ht="24" customHeight="1" spans="1:5">
      <c r="A28" s="22" t="s">
        <v>1357</v>
      </c>
      <c r="B28" s="23"/>
      <c r="C28" s="23"/>
      <c r="D28" s="24"/>
      <c r="E28" s="25"/>
    </row>
    <row r="29" customFormat="1" ht="24" customHeight="1" spans="1:5">
      <c r="A29" s="26" t="s">
        <v>1358</v>
      </c>
      <c r="B29" s="23"/>
      <c r="C29" s="23"/>
      <c r="D29" s="24"/>
      <c r="E29" s="25"/>
    </row>
    <row r="30" customFormat="1" ht="24" customHeight="1" spans="1:5">
      <c r="A30" s="26" t="s">
        <v>1348</v>
      </c>
      <c r="B30" s="23"/>
      <c r="C30" s="23"/>
      <c r="D30" s="24"/>
      <c r="E30" s="25"/>
    </row>
    <row r="31" customFormat="1" ht="24" customHeight="1" spans="1:5">
      <c r="A31" s="26" t="s">
        <v>1351</v>
      </c>
      <c r="B31" s="23"/>
      <c r="C31" s="23"/>
      <c r="D31" s="24"/>
      <c r="E31" s="25"/>
    </row>
    <row r="32" customFormat="1" ht="24" customHeight="1" spans="1:5">
      <c r="A32" s="22" t="s">
        <v>1359</v>
      </c>
      <c r="B32" s="23">
        <f>SUM(B33:B38)</f>
        <v>4223</v>
      </c>
      <c r="C32" s="23">
        <f>SUM(C33:C38)</f>
        <v>4956</v>
      </c>
      <c r="D32" s="24">
        <f t="shared" ref="D32:D38" si="1">C32/B32</f>
        <v>1.17357328913095</v>
      </c>
      <c r="E32" s="25"/>
    </row>
    <row r="33" customFormat="1" ht="24" customHeight="1" spans="1:5">
      <c r="A33" s="26" t="s">
        <v>1346</v>
      </c>
      <c r="B33" s="23">
        <v>691</v>
      </c>
      <c r="C33" s="23">
        <v>1032</v>
      </c>
      <c r="D33" s="24">
        <f t="shared" si="1"/>
        <v>1.49348769898698</v>
      </c>
      <c r="E33" s="25"/>
    </row>
    <row r="34" customFormat="1" ht="24" customHeight="1" spans="1:5">
      <c r="A34" s="26" t="s">
        <v>1348</v>
      </c>
      <c r="B34" s="23">
        <v>53</v>
      </c>
      <c r="C34" s="23">
        <v>80</v>
      </c>
      <c r="D34" s="24">
        <f t="shared" si="1"/>
        <v>1.50943396226415</v>
      </c>
      <c r="E34" s="25"/>
    </row>
    <row r="35" customFormat="1" ht="24" customHeight="1" spans="1:5">
      <c r="A35" s="26" t="s">
        <v>1347</v>
      </c>
      <c r="B35" s="23">
        <v>3168</v>
      </c>
      <c r="C35" s="23">
        <v>3618</v>
      </c>
      <c r="D35" s="24">
        <f t="shared" si="1"/>
        <v>1.14204545454545</v>
      </c>
      <c r="E35" s="25"/>
    </row>
    <row r="36" customFormat="1" ht="24" customHeight="1" spans="1:5">
      <c r="A36" s="26" t="s">
        <v>1349</v>
      </c>
      <c r="B36" s="23">
        <v>283</v>
      </c>
      <c r="C36" s="23">
        <v>200</v>
      </c>
      <c r="D36" s="24">
        <f t="shared" si="1"/>
        <v>0.706713780918728</v>
      </c>
      <c r="E36" s="25"/>
    </row>
    <row r="37" customFormat="1" ht="24" customHeight="1" spans="1:5">
      <c r="A37" s="26" t="s">
        <v>1351</v>
      </c>
      <c r="B37" s="23">
        <v>23</v>
      </c>
      <c r="C37" s="23">
        <v>23</v>
      </c>
      <c r="D37" s="24">
        <f t="shared" si="1"/>
        <v>1</v>
      </c>
      <c r="E37" s="25"/>
    </row>
    <row r="38" customFormat="1" ht="24" customHeight="1" spans="1:5">
      <c r="A38" s="26" t="s">
        <v>1350</v>
      </c>
      <c r="B38" s="23">
        <v>5</v>
      </c>
      <c r="C38" s="23">
        <v>3</v>
      </c>
      <c r="D38" s="24">
        <f t="shared" si="1"/>
        <v>0.6</v>
      </c>
      <c r="E38" s="25"/>
    </row>
    <row r="39" customFormat="1" ht="24" customHeight="1" spans="1:5">
      <c r="A39" s="22" t="s">
        <v>1360</v>
      </c>
      <c r="B39" s="23">
        <f>B5+B12+B17+B23+B28+B32</f>
        <v>18154</v>
      </c>
      <c r="C39" s="23">
        <f>C5+C12+C17+C23+C28+C32</f>
        <v>24270</v>
      </c>
      <c r="D39" s="24">
        <f t="shared" ref="D39:D41" si="2">C39/B39</f>
        <v>1.33689545003856</v>
      </c>
      <c r="E39" s="25"/>
    </row>
    <row r="40" customFormat="1" ht="24" customHeight="1" spans="1:5">
      <c r="A40" s="26" t="s">
        <v>1361</v>
      </c>
      <c r="B40" s="23">
        <v>18134</v>
      </c>
      <c r="C40" s="23">
        <v>14548</v>
      </c>
      <c r="D40" s="24">
        <f t="shared" si="2"/>
        <v>0.802249917282453</v>
      </c>
      <c r="E40" s="25"/>
    </row>
    <row r="41" customFormat="1" ht="24" customHeight="1" spans="1:5">
      <c r="A41" s="22" t="s">
        <v>1362</v>
      </c>
      <c r="B41" s="23">
        <f>B39+B40</f>
        <v>36288</v>
      </c>
      <c r="C41" s="23">
        <f>C39+C40</f>
        <v>38818</v>
      </c>
      <c r="D41" s="24">
        <f t="shared" si="2"/>
        <v>1.06972001763668</v>
      </c>
      <c r="E41" s="25"/>
    </row>
  </sheetData>
  <mergeCells count="2">
    <mergeCell ref="A2:E2"/>
    <mergeCell ref="A3:E3"/>
  </mergeCells>
  <printOptions horizontalCentered="1"/>
  <pageMargins left="0.700694444444445" right="0.700694444444445" top="0.314583333333333" bottom="0.432638888888889" header="0.236111111111111" footer="0.298611111111111"/>
  <pageSetup paperSize="9" firstPageNumber="58" fitToHeight="0" orientation="landscape" useFirstPageNumber="1" horizontalDpi="600"/>
  <headerFooter>
    <oddFooter>&amp;C第 &amp;P 页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workbookViewId="0">
      <selection activeCell="A2" sqref="A2:E3"/>
    </sheetView>
  </sheetViews>
  <sheetFormatPr defaultColWidth="9" defaultRowHeight="13.5" outlineLevelCol="4"/>
  <cols>
    <col min="1" max="1" width="45.3416666666667" customWidth="1"/>
    <col min="2" max="2" width="18" customWidth="1"/>
    <col min="3" max="3" width="17.75" customWidth="1"/>
    <col min="4" max="4" width="21.5" customWidth="1"/>
  </cols>
  <sheetData>
    <row r="1" ht="23" customHeight="1" spans="1:1">
      <c r="A1" s="19" t="s">
        <v>1363</v>
      </c>
    </row>
    <row r="2" customFormat="1" ht="40" customHeight="1" spans="1:5">
      <c r="A2" s="20" t="s">
        <v>1364</v>
      </c>
      <c r="B2" s="20"/>
      <c r="C2" s="20"/>
      <c r="D2" s="20"/>
      <c r="E2" s="20"/>
    </row>
    <row r="3" customFormat="1" ht="14.25" spans="1:5">
      <c r="A3" s="21" t="s">
        <v>39</v>
      </c>
      <c r="B3" s="21"/>
      <c r="C3" s="21"/>
      <c r="D3" s="21"/>
      <c r="E3" s="21"/>
    </row>
    <row r="4" customFormat="1" ht="47" customHeight="1" spans="1:5">
      <c r="A4" s="5" t="s">
        <v>1302</v>
      </c>
      <c r="B4" s="5" t="s">
        <v>1343</v>
      </c>
      <c r="C4" s="5" t="s">
        <v>41</v>
      </c>
      <c r="D4" s="6" t="s">
        <v>1344</v>
      </c>
      <c r="E4" s="5" t="s">
        <v>42</v>
      </c>
    </row>
    <row r="5" customFormat="1" ht="25" customHeight="1" spans="1:5">
      <c r="A5" s="22" t="s">
        <v>1365</v>
      </c>
      <c r="B5" s="23"/>
      <c r="C5" s="23"/>
      <c r="D5" s="24"/>
      <c r="E5" s="25"/>
    </row>
    <row r="6" customFormat="1" ht="25" customHeight="1" spans="1:5">
      <c r="A6" s="26" t="s">
        <v>1366</v>
      </c>
      <c r="B6" s="23"/>
      <c r="C6" s="23"/>
      <c r="D6" s="24"/>
      <c r="E6" s="25"/>
    </row>
    <row r="7" customFormat="1" ht="25" customHeight="1" spans="1:5">
      <c r="A7" s="26" t="s">
        <v>1367</v>
      </c>
      <c r="B7" s="23"/>
      <c r="C7" s="23"/>
      <c r="D7" s="24"/>
      <c r="E7" s="25"/>
    </row>
    <row r="8" customFormat="1" ht="25" customHeight="1" spans="1:5">
      <c r="A8" s="26" t="s">
        <v>1368</v>
      </c>
      <c r="B8" s="23"/>
      <c r="C8" s="23"/>
      <c r="D8" s="24"/>
      <c r="E8" s="25"/>
    </row>
    <row r="9" customFormat="1" ht="25" customHeight="1" spans="1:5">
      <c r="A9" s="26" t="s">
        <v>1369</v>
      </c>
      <c r="B9" s="23"/>
      <c r="C9" s="23"/>
      <c r="D9" s="24"/>
      <c r="E9" s="25"/>
    </row>
    <row r="10" customFormat="1" ht="25" customHeight="1" spans="1:5">
      <c r="A10" s="26" t="s">
        <v>1370</v>
      </c>
      <c r="B10" s="23"/>
      <c r="C10" s="23"/>
      <c r="D10" s="24"/>
      <c r="E10" s="25"/>
    </row>
    <row r="11" customFormat="1" ht="25" customHeight="1" spans="1:5">
      <c r="A11" s="22" t="s">
        <v>1371</v>
      </c>
      <c r="B11" s="23"/>
      <c r="C11" s="23"/>
      <c r="D11" s="24"/>
      <c r="E11" s="25"/>
    </row>
    <row r="12" customFormat="1" ht="25" customHeight="1" spans="1:5">
      <c r="A12" s="26" t="s">
        <v>1372</v>
      </c>
      <c r="B12" s="23"/>
      <c r="C12" s="23"/>
      <c r="D12" s="24"/>
      <c r="E12" s="25"/>
    </row>
    <row r="13" customFormat="1" ht="25" customHeight="1" spans="1:5">
      <c r="A13" s="26" t="s">
        <v>1373</v>
      </c>
      <c r="B13" s="23"/>
      <c r="C13" s="23"/>
      <c r="D13" s="24"/>
      <c r="E13" s="25"/>
    </row>
    <row r="14" customFormat="1" ht="25" customHeight="1" spans="1:5">
      <c r="A14" s="26" t="s">
        <v>1374</v>
      </c>
      <c r="B14" s="23"/>
      <c r="C14" s="23"/>
      <c r="D14" s="24"/>
      <c r="E14" s="25"/>
    </row>
    <row r="15" customFormat="1" ht="25" customHeight="1" spans="1:5">
      <c r="A15" s="26" t="s">
        <v>1375</v>
      </c>
      <c r="B15" s="23"/>
      <c r="C15" s="23"/>
      <c r="D15" s="24"/>
      <c r="E15" s="25"/>
    </row>
    <row r="16" customFormat="1" ht="25" customHeight="1" spans="1:5">
      <c r="A16" s="26" t="s">
        <v>1376</v>
      </c>
      <c r="B16" s="23"/>
      <c r="C16" s="23"/>
      <c r="D16" s="24"/>
      <c r="E16" s="25"/>
    </row>
    <row r="17" customFormat="1" ht="25" customHeight="1" spans="1:5">
      <c r="A17" s="26" t="s">
        <v>1377</v>
      </c>
      <c r="B17" s="23"/>
      <c r="C17" s="23"/>
      <c r="D17" s="24"/>
      <c r="E17" s="25"/>
    </row>
    <row r="18" customFormat="1" ht="25" customHeight="1" spans="1:5">
      <c r="A18" s="26" t="s">
        <v>1368</v>
      </c>
      <c r="B18" s="23"/>
      <c r="C18" s="23"/>
      <c r="D18" s="24"/>
      <c r="E18" s="25"/>
    </row>
    <row r="19" customFormat="1" ht="25" customHeight="1" spans="1:5">
      <c r="A19" s="26" t="s">
        <v>1369</v>
      </c>
      <c r="B19" s="23"/>
      <c r="C19" s="23"/>
      <c r="D19" s="24"/>
      <c r="E19" s="25"/>
    </row>
    <row r="20" customFormat="1" ht="25" customHeight="1" spans="1:5">
      <c r="A20" s="22" t="s">
        <v>1378</v>
      </c>
      <c r="B20" s="23">
        <f>B21+B22+B23</f>
        <v>17972</v>
      </c>
      <c r="C20" s="23">
        <f>C21+C22+C23</f>
        <v>19285</v>
      </c>
      <c r="D20" s="24">
        <f t="shared" ref="D20:D23" si="0">C20/B20</f>
        <v>1.07305809036279</v>
      </c>
      <c r="E20" s="25"/>
    </row>
    <row r="21" customFormat="1" ht="25" customHeight="1" spans="1:5">
      <c r="A21" s="26" t="s">
        <v>1366</v>
      </c>
      <c r="B21" s="23">
        <v>17918</v>
      </c>
      <c r="C21" s="23">
        <v>19233</v>
      </c>
      <c r="D21" s="24">
        <f t="shared" si="0"/>
        <v>1.0733898872642</v>
      </c>
      <c r="E21" s="25"/>
    </row>
    <row r="22" customFormat="1" ht="25" customHeight="1" spans="1:5">
      <c r="A22" s="26" t="s">
        <v>1368</v>
      </c>
      <c r="B22" s="23">
        <v>19</v>
      </c>
      <c r="C22" s="23">
        <v>35</v>
      </c>
      <c r="D22" s="24">
        <f t="shared" si="0"/>
        <v>1.84210526315789</v>
      </c>
      <c r="E22" s="25"/>
    </row>
    <row r="23" customFormat="1" ht="25" customHeight="1" spans="1:5">
      <c r="A23" s="26" t="s">
        <v>1369</v>
      </c>
      <c r="B23" s="23">
        <v>35</v>
      </c>
      <c r="C23" s="23">
        <v>17</v>
      </c>
      <c r="D23" s="24">
        <f t="shared" si="0"/>
        <v>0.485714285714286</v>
      </c>
      <c r="E23" s="25"/>
    </row>
    <row r="24" customFormat="1" ht="25" customHeight="1" spans="1:5">
      <c r="A24" s="22" t="s">
        <v>1379</v>
      </c>
      <c r="B24" s="23"/>
      <c r="C24" s="23"/>
      <c r="D24" s="24"/>
      <c r="E24" s="25"/>
    </row>
    <row r="25" customFormat="1" ht="25" customHeight="1" spans="1:5">
      <c r="A25" s="26" t="s">
        <v>1380</v>
      </c>
      <c r="B25" s="23"/>
      <c r="C25" s="23"/>
      <c r="D25" s="24"/>
      <c r="E25" s="25"/>
    </row>
    <row r="26" customFormat="1" ht="25" customHeight="1" spans="1:5">
      <c r="A26" s="26" t="s">
        <v>1368</v>
      </c>
      <c r="B26" s="23"/>
      <c r="C26" s="23"/>
      <c r="D26" s="24"/>
      <c r="E26" s="25"/>
    </row>
    <row r="27" customFormat="1" ht="25" customHeight="1" spans="1:5">
      <c r="A27" s="26" t="s">
        <v>1369</v>
      </c>
      <c r="B27" s="23"/>
      <c r="C27" s="23"/>
      <c r="D27" s="24"/>
      <c r="E27" s="25"/>
    </row>
    <row r="28" customFormat="1" ht="25" customHeight="1" spans="1:5">
      <c r="A28" s="22" t="s">
        <v>1381</v>
      </c>
      <c r="B28" s="23"/>
      <c r="C28" s="23"/>
      <c r="D28" s="24"/>
      <c r="E28" s="25"/>
    </row>
    <row r="29" customFormat="1" ht="25" customHeight="1" spans="1:5">
      <c r="A29" s="26" t="s">
        <v>1382</v>
      </c>
      <c r="B29" s="23"/>
      <c r="C29" s="23"/>
      <c r="D29" s="24"/>
      <c r="E29" s="25"/>
    </row>
    <row r="30" customFormat="1" ht="25" customHeight="1" spans="1:5">
      <c r="A30" s="26" t="s">
        <v>1383</v>
      </c>
      <c r="B30" s="23"/>
      <c r="C30" s="23"/>
      <c r="D30" s="24"/>
      <c r="E30" s="25"/>
    </row>
    <row r="31" customFormat="1" ht="25" customHeight="1" spans="1:5">
      <c r="A31" s="26" t="s">
        <v>1384</v>
      </c>
      <c r="B31" s="23"/>
      <c r="C31" s="23"/>
      <c r="D31" s="24"/>
      <c r="E31" s="25"/>
    </row>
    <row r="32" customFormat="1" ht="25" customHeight="1" spans="1:5">
      <c r="A32" s="22" t="s">
        <v>1385</v>
      </c>
      <c r="B32" s="23">
        <f>B33+B34</f>
        <v>3580</v>
      </c>
      <c r="C32" s="23">
        <f>C33+C34</f>
        <v>4033</v>
      </c>
      <c r="D32" s="24">
        <f t="shared" ref="D32:D34" si="1">C32/B32</f>
        <v>1.12653631284916</v>
      </c>
      <c r="E32" s="25"/>
    </row>
    <row r="33" customFormat="1" ht="25" customHeight="1" spans="1:5">
      <c r="A33" s="26" t="s">
        <v>1366</v>
      </c>
      <c r="B33" s="23">
        <v>3578</v>
      </c>
      <c r="C33" s="23">
        <v>4030</v>
      </c>
      <c r="D33" s="24">
        <f t="shared" si="1"/>
        <v>1.12632755729458</v>
      </c>
      <c r="E33" s="25"/>
    </row>
    <row r="34" customFormat="1" ht="25" customHeight="1" spans="1:5">
      <c r="A34" s="26" t="s">
        <v>1368</v>
      </c>
      <c r="B34" s="23">
        <v>2</v>
      </c>
      <c r="C34" s="23">
        <v>3</v>
      </c>
      <c r="D34" s="24">
        <f t="shared" si="1"/>
        <v>1.5</v>
      </c>
      <c r="E34" s="25"/>
    </row>
    <row r="35" customFormat="1" ht="25" customHeight="1" spans="1:5">
      <c r="A35" s="22" t="s">
        <v>1386</v>
      </c>
      <c r="B35" s="23">
        <f>B32+B20</f>
        <v>21552</v>
      </c>
      <c r="C35" s="23">
        <f>C32+C20</f>
        <v>23318</v>
      </c>
      <c r="D35" s="24">
        <f t="shared" ref="D35:D37" si="2">C35/B35</f>
        <v>1.08194135115071</v>
      </c>
      <c r="E35" s="25"/>
    </row>
    <row r="36" customFormat="1" ht="25" customHeight="1" spans="1:5">
      <c r="A36" s="26" t="s">
        <v>1387</v>
      </c>
      <c r="B36" s="23">
        <f>B37-B35</f>
        <v>14736</v>
      </c>
      <c r="C36" s="23">
        <f>C37-C35</f>
        <v>15500</v>
      </c>
      <c r="D36" s="24">
        <f t="shared" si="2"/>
        <v>1.05184581976113</v>
      </c>
      <c r="E36" s="25"/>
    </row>
    <row r="37" customFormat="1" ht="25" customHeight="1" spans="1:5">
      <c r="A37" s="22" t="s">
        <v>1388</v>
      </c>
      <c r="B37" s="23">
        <v>36288</v>
      </c>
      <c r="C37" s="23">
        <v>38818</v>
      </c>
      <c r="D37" s="24">
        <f t="shared" si="2"/>
        <v>1.06972001763668</v>
      </c>
      <c r="E37" s="25"/>
    </row>
  </sheetData>
  <mergeCells count="2">
    <mergeCell ref="A2:E2"/>
    <mergeCell ref="A3:E3"/>
  </mergeCells>
  <printOptions horizontalCentered="1"/>
  <pageMargins left="0.700694444444445" right="0.700694444444445" top="0.314583333333333" bottom="0.432638888888889" header="0.236111111111111" footer="0.298611111111111"/>
  <pageSetup paperSize="9" firstPageNumber="60" fitToHeight="0" orientation="landscape" useFirstPageNumber="1" horizontalDpi="600"/>
  <headerFooter>
    <oddFooter>&amp;C第 &amp;P 页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D8" sqref="D8"/>
    </sheetView>
  </sheetViews>
  <sheetFormatPr defaultColWidth="9" defaultRowHeight="14.25" outlineLevelCol="4"/>
  <cols>
    <col min="1" max="1" width="36.125" style="1" customWidth="1"/>
    <col min="2" max="4" width="24.625" style="1" customWidth="1"/>
    <col min="5" max="5" width="21.625" style="1" customWidth="1"/>
    <col min="6" max="16384" width="9" style="1"/>
  </cols>
  <sheetData>
    <row r="1" s="1" customFormat="1" spans="1:1">
      <c r="A1" s="1" t="s">
        <v>1389</v>
      </c>
    </row>
    <row r="2" ht="20.25" spans="1:5">
      <c r="A2" s="3" t="s">
        <v>1390</v>
      </c>
      <c r="B2" s="3"/>
      <c r="C2" s="3"/>
      <c r="D2" s="3"/>
      <c r="E2" s="3"/>
    </row>
    <row r="3" spans="5:5">
      <c r="E3" s="4" t="s">
        <v>39</v>
      </c>
    </row>
    <row r="4" s="1" customFormat="1" ht="35" customHeight="1" spans="1:5">
      <c r="A4" s="5" t="s">
        <v>1302</v>
      </c>
      <c r="B4" s="5" t="s">
        <v>148</v>
      </c>
      <c r="C4" s="5" t="s">
        <v>1391</v>
      </c>
      <c r="D4" s="5" t="s">
        <v>1392</v>
      </c>
      <c r="E4" s="5" t="s">
        <v>42</v>
      </c>
    </row>
    <row r="5" s="1" customFormat="1" ht="35" customHeight="1" spans="1:5">
      <c r="A5" s="17" t="s">
        <v>1393</v>
      </c>
      <c r="B5" s="14">
        <f>SUM(C5:D5)</f>
        <v>166391</v>
      </c>
      <c r="C5" s="14">
        <v>84131</v>
      </c>
      <c r="D5" s="14">
        <v>82260</v>
      </c>
      <c r="E5" s="7"/>
    </row>
    <row r="6" s="1" customFormat="1" ht="35" customHeight="1" spans="1:5">
      <c r="A6" s="17" t="s">
        <v>1394</v>
      </c>
      <c r="B6" s="14">
        <f>SUM(C6:D6)</f>
        <v>166391</v>
      </c>
      <c r="C6" s="14">
        <v>84131</v>
      </c>
      <c r="D6" s="14">
        <v>82260</v>
      </c>
      <c r="E6" s="7"/>
    </row>
    <row r="7" s="1" customFormat="1" ht="35" customHeight="1" spans="1:5">
      <c r="A7" s="17" t="s">
        <v>1395</v>
      </c>
      <c r="B7" s="14">
        <v>8</v>
      </c>
      <c r="C7" s="14">
        <v>7</v>
      </c>
      <c r="D7" s="14">
        <v>13</v>
      </c>
      <c r="E7" s="7"/>
    </row>
    <row r="8" s="1" customFormat="1" ht="35" customHeight="1" spans="1:5">
      <c r="A8" s="17" t="s">
        <v>1396</v>
      </c>
      <c r="B8" s="14">
        <f>SUM(C8:D8)</f>
        <v>20804</v>
      </c>
      <c r="C8" s="14">
        <v>18404</v>
      </c>
      <c r="D8" s="14">
        <v>2400</v>
      </c>
      <c r="E8" s="7"/>
    </row>
    <row r="9" s="1" customFormat="1" ht="35" customHeight="1" spans="1:5">
      <c r="A9" s="17" t="s">
        <v>1397</v>
      </c>
      <c r="B9" s="14">
        <f>SUM(C9:D9)</f>
        <v>5144</v>
      </c>
      <c r="C9" s="14">
        <v>2685</v>
      </c>
      <c r="D9" s="14">
        <v>2459</v>
      </c>
      <c r="E9" s="7"/>
    </row>
    <row r="10" s="1" customFormat="1" ht="35" customHeight="1" spans="1:5">
      <c r="A10" s="17" t="s">
        <v>1398</v>
      </c>
      <c r="B10" s="14">
        <v>100</v>
      </c>
      <c r="C10" s="14">
        <v>100</v>
      </c>
      <c r="D10" s="14">
        <v>100</v>
      </c>
      <c r="E10" s="7"/>
    </row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298611111111111"/>
  <pageSetup paperSize="9" firstPageNumber="62" fitToHeight="0" orientation="landscape" useFirstPageNumber="1" horizontalDpi="600"/>
  <headerFooter>
    <oddFooter>&amp;C第 &amp;P 页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workbookViewId="0">
      <selection activeCell="A2" sqref="A2:C2"/>
    </sheetView>
  </sheetViews>
  <sheetFormatPr defaultColWidth="9" defaultRowHeight="14.25" outlineLevelCol="2"/>
  <cols>
    <col min="1" max="1" width="57.875" style="1" customWidth="1"/>
    <col min="2" max="2" width="34.625" style="1" customWidth="1"/>
    <col min="3" max="3" width="32" style="1" customWidth="1"/>
    <col min="4" max="16384" width="9" style="1"/>
  </cols>
  <sheetData>
    <row r="1" s="1" customFormat="1" spans="1:1">
      <c r="A1" s="1" t="s">
        <v>1399</v>
      </c>
    </row>
    <row r="2" ht="20.25" spans="1:3">
      <c r="A2" s="3" t="s">
        <v>1400</v>
      </c>
      <c r="B2" s="3"/>
      <c r="C2" s="3"/>
    </row>
    <row r="3" spans="3:3">
      <c r="C3" s="4" t="s">
        <v>39</v>
      </c>
    </row>
    <row r="4" s="1" customFormat="1" ht="25" customHeight="1" spans="1:3">
      <c r="A4" s="5" t="s">
        <v>1302</v>
      </c>
      <c r="B4" s="5" t="s">
        <v>1401</v>
      </c>
      <c r="C4" s="5" t="s">
        <v>42</v>
      </c>
    </row>
    <row r="5" s="1" customFormat="1" ht="25" customHeight="1" spans="1:3">
      <c r="A5" s="17" t="s">
        <v>1402</v>
      </c>
      <c r="B5" s="18">
        <v>11100</v>
      </c>
      <c r="C5" s="7"/>
    </row>
    <row r="6" s="1" customFormat="1" ht="25" customHeight="1" spans="1:3">
      <c r="A6" s="17" t="s">
        <v>1403</v>
      </c>
      <c r="B6" s="18">
        <v>11100</v>
      </c>
      <c r="C6" s="7"/>
    </row>
    <row r="7" s="1" customFormat="1" ht="25" customHeight="1" spans="1:3">
      <c r="A7" s="17" t="s">
        <v>1404</v>
      </c>
      <c r="B7" s="18">
        <v>11100</v>
      </c>
      <c r="C7" s="7"/>
    </row>
    <row r="8" s="1" customFormat="1" ht="25" customHeight="1" spans="1:3">
      <c r="A8" s="17" t="s">
        <v>1405</v>
      </c>
      <c r="B8" s="18">
        <v>20</v>
      </c>
      <c r="C8" s="7"/>
    </row>
    <row r="9" s="1" customFormat="1" ht="25" customHeight="1" spans="1:3">
      <c r="A9" s="17" t="s">
        <v>1406</v>
      </c>
      <c r="B9" s="18">
        <v>2.34</v>
      </c>
      <c r="C9" s="7"/>
    </row>
    <row r="10" s="1" customFormat="1" ht="25" customHeight="1" spans="1:3">
      <c r="A10" s="17" t="s">
        <v>1407</v>
      </c>
      <c r="B10" s="18">
        <f>B7/B8</f>
        <v>555</v>
      </c>
      <c r="C10" s="7"/>
    </row>
    <row r="11" s="1" customFormat="1" ht="25" customHeight="1" spans="1:3">
      <c r="A11" s="17" t="s">
        <v>1408</v>
      </c>
      <c r="B11" s="18">
        <v>2400</v>
      </c>
      <c r="C11" s="7" t="s">
        <v>1409</v>
      </c>
    </row>
    <row r="12" s="1" customFormat="1" ht="25" customHeight="1" spans="1:3">
      <c r="A12" s="17" t="s">
        <v>1410</v>
      </c>
      <c r="B12" s="18">
        <v>2459</v>
      </c>
      <c r="C12" s="7"/>
    </row>
    <row r="13" s="1" customFormat="1" ht="25" customHeight="1" spans="1:3">
      <c r="A13" s="17" t="s">
        <v>1411</v>
      </c>
      <c r="B13" s="18">
        <v>2759</v>
      </c>
      <c r="C13" s="7"/>
    </row>
    <row r="14" s="1" customFormat="1" ht="25" customHeight="1" spans="1:3">
      <c r="A14" s="17" t="s">
        <v>1412</v>
      </c>
      <c r="B14" s="18"/>
      <c r="C14" s="7"/>
    </row>
    <row r="15" s="1" customFormat="1" ht="25" customHeight="1" spans="1:3">
      <c r="A15" s="17" t="s">
        <v>1413</v>
      </c>
      <c r="B15" s="18">
        <v>2759</v>
      </c>
      <c r="C15" s="7"/>
    </row>
    <row r="16" s="1" customFormat="1" ht="25" customHeight="1" spans="1:3">
      <c r="A16" s="17" t="s">
        <v>1414</v>
      </c>
      <c r="B16" s="18"/>
      <c r="C16" s="7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63" fitToHeight="0" orientation="landscape" useFirstPageNumber="1" horizontalDpi="600"/>
  <headerFooter>
    <oddFooter>&amp;C第 &amp;P 页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zoomScale="85" zoomScaleNormal="85" workbookViewId="0">
      <selection activeCell="A1" sqref="A$1:A$1048576"/>
    </sheetView>
  </sheetViews>
  <sheetFormatPr defaultColWidth="9" defaultRowHeight="14.25" outlineLevelRow="7"/>
  <cols>
    <col min="1" max="1" width="44.875" style="1" customWidth="1"/>
    <col min="2" max="2" width="59.1166666666667" style="1" customWidth="1"/>
    <col min="3" max="3" width="11.5" style="1" customWidth="1"/>
    <col min="4" max="4" width="9.75" style="1" customWidth="1"/>
    <col min="5" max="6" width="9" style="1"/>
    <col min="7" max="7" width="12.375" style="1" customWidth="1"/>
    <col min="8" max="8" width="10.375" style="1" customWidth="1"/>
    <col min="9" max="9" width="9.625" style="1" customWidth="1"/>
    <col min="10" max="10" width="10.375" style="1"/>
    <col min="11" max="12" width="9" style="1"/>
    <col min="13" max="13" width="11.5" style="1" customWidth="1"/>
    <col min="14" max="16384" width="9" style="1"/>
  </cols>
  <sheetData>
    <row r="1" s="1" customFormat="1" spans="1:1">
      <c r="A1" s="1" t="s">
        <v>1415</v>
      </c>
    </row>
    <row r="2" s="1" customFormat="1" ht="20.25" spans="1:13">
      <c r="A2" s="3" t="s">
        <v>1416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spans="13:13">
      <c r="M3" s="1" t="s">
        <v>39</v>
      </c>
    </row>
    <row r="4" s="1" customFormat="1" ht="25" customHeight="1" spans="1:13">
      <c r="A4" s="5" t="s">
        <v>1417</v>
      </c>
      <c r="B4" s="5"/>
      <c r="C4" s="5"/>
      <c r="D4" s="5"/>
      <c r="E4" s="5"/>
      <c r="F4" s="5"/>
      <c r="G4" s="5"/>
      <c r="H4" s="5" t="s">
        <v>1418</v>
      </c>
      <c r="I4" s="5"/>
      <c r="J4" s="5"/>
      <c r="K4" s="5"/>
      <c r="L4" s="5"/>
      <c r="M4" s="5"/>
    </row>
    <row r="5" s="2" customFormat="1" ht="85.5" spans="1:13">
      <c r="A5" s="5" t="s">
        <v>1199</v>
      </c>
      <c r="B5" s="5" t="s">
        <v>1419</v>
      </c>
      <c r="C5" s="5" t="s">
        <v>1420</v>
      </c>
      <c r="D5" s="6" t="s">
        <v>1421</v>
      </c>
      <c r="E5" s="6" t="s">
        <v>1422</v>
      </c>
      <c r="F5" s="5" t="s">
        <v>1423</v>
      </c>
      <c r="G5" s="6" t="s">
        <v>1424</v>
      </c>
      <c r="H5" s="6" t="s">
        <v>1425</v>
      </c>
      <c r="I5" s="6" t="s">
        <v>1426</v>
      </c>
      <c r="J5" s="6" t="s">
        <v>1427</v>
      </c>
      <c r="K5" s="6" t="s">
        <v>1428</v>
      </c>
      <c r="L5" s="6" t="s">
        <v>1429</v>
      </c>
      <c r="M5" s="6" t="s">
        <v>1430</v>
      </c>
    </row>
    <row r="6" s="1" customFormat="1" ht="147" customHeight="1" spans="1:13">
      <c r="A6" s="7" t="s">
        <v>1431</v>
      </c>
      <c r="B6" s="12" t="s">
        <v>1432</v>
      </c>
      <c r="C6" s="13" t="s">
        <v>1433</v>
      </c>
      <c r="D6" s="8" t="s">
        <v>1434</v>
      </c>
      <c r="E6" s="7" t="s">
        <v>1435</v>
      </c>
      <c r="F6" s="7" t="s">
        <v>1436</v>
      </c>
      <c r="G6" s="8" t="s">
        <v>1437</v>
      </c>
      <c r="H6" s="14">
        <v>49269.82</v>
      </c>
      <c r="I6" s="15">
        <v>100.87</v>
      </c>
      <c r="J6" s="14">
        <v>8000</v>
      </c>
      <c r="K6" s="16"/>
      <c r="L6" s="16"/>
      <c r="M6" s="16"/>
    </row>
    <row r="7" s="1" customFormat="1" ht="200" customHeight="1" spans="1:13">
      <c r="A7" s="7" t="s">
        <v>1438</v>
      </c>
      <c r="B7" s="12" t="s">
        <v>1439</v>
      </c>
      <c r="C7" s="13" t="s">
        <v>1433</v>
      </c>
      <c r="D7" s="8" t="s">
        <v>1434</v>
      </c>
      <c r="E7" s="7" t="s">
        <v>1435</v>
      </c>
      <c r="F7" s="7" t="s">
        <v>1440</v>
      </c>
      <c r="G7" s="8" t="s">
        <v>1441</v>
      </c>
      <c r="H7" s="14">
        <v>7339.76</v>
      </c>
      <c r="I7" s="15">
        <f>67+35.549648</f>
        <v>102.549648</v>
      </c>
      <c r="J7" s="14">
        <v>1000</v>
      </c>
      <c r="K7" s="16"/>
      <c r="L7" s="16"/>
      <c r="M7" s="16"/>
    </row>
    <row r="8" s="1" customFormat="1" ht="125" customHeight="1" spans="1:13">
      <c r="A8" s="7" t="s">
        <v>1442</v>
      </c>
      <c r="B8" s="9" t="s">
        <v>1443</v>
      </c>
      <c r="C8" s="9" t="s">
        <v>1444</v>
      </c>
      <c r="D8" s="8" t="s">
        <v>1445</v>
      </c>
      <c r="E8" s="7" t="s">
        <v>1435</v>
      </c>
      <c r="F8" s="7" t="s">
        <v>1446</v>
      </c>
      <c r="G8" s="8" t="s">
        <v>1447</v>
      </c>
      <c r="H8" s="14">
        <v>7400</v>
      </c>
      <c r="I8" s="15">
        <v>30</v>
      </c>
      <c r="J8" s="14">
        <v>2100</v>
      </c>
      <c r="K8" s="16"/>
      <c r="L8" s="16"/>
      <c r="M8" s="16"/>
    </row>
  </sheetData>
  <mergeCells count="3">
    <mergeCell ref="A2:M2"/>
    <mergeCell ref="A4:G4"/>
    <mergeCell ref="H4:M4"/>
  </mergeCells>
  <printOptions horizontalCentered="1"/>
  <pageMargins left="0.700694444444445" right="0.700694444444445" top="0.314583333333333" bottom="0.432638888888889" header="0.236111111111111" footer="0.298611111111111"/>
  <pageSetup paperSize="9" scale="62" firstPageNumber="64" fitToHeight="0" orientation="landscape" useFirstPageNumber="1" horizontalDpi="600"/>
  <headerFooter>
    <oddFooter>&amp;C第 &amp;P 页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G5" sqref="G5:G8"/>
    </sheetView>
  </sheetViews>
  <sheetFormatPr defaultColWidth="9" defaultRowHeight="14.25" outlineLevelRow="7" outlineLevelCol="7"/>
  <cols>
    <col min="1" max="1" width="46.2916666666667" style="1" customWidth="1"/>
    <col min="2" max="2" width="17.375" style="1" customWidth="1"/>
    <col min="3" max="3" width="10.375" style="1" customWidth="1"/>
    <col min="4" max="4" width="11.25" style="1" customWidth="1"/>
    <col min="5" max="5" width="11.375" style="1" customWidth="1"/>
    <col min="6" max="6" width="19.375" style="1" customWidth="1"/>
    <col min="7" max="7" width="12" style="1" customWidth="1"/>
    <col min="8" max="8" width="7.375" style="1" customWidth="1"/>
    <col min="9" max="16379" width="9" style="1"/>
  </cols>
  <sheetData>
    <row r="1" s="1" customFormat="1" spans="1:1">
      <c r="A1" s="1" t="s">
        <v>1448</v>
      </c>
    </row>
    <row r="2" s="1" customFormat="1" ht="32" customHeight="1" spans="1:8">
      <c r="A2" s="3" t="s">
        <v>1449</v>
      </c>
      <c r="B2" s="3"/>
      <c r="C2" s="3"/>
      <c r="D2" s="3"/>
      <c r="E2" s="3"/>
      <c r="F2" s="3"/>
      <c r="G2" s="3"/>
      <c r="H2" s="3"/>
    </row>
    <row r="3" s="1" customFormat="1" spans="7:8">
      <c r="G3" s="4" t="s">
        <v>39</v>
      </c>
      <c r="H3" s="4"/>
    </row>
    <row r="4" s="2" customFormat="1" ht="42.75" spans="1:8">
      <c r="A4" s="5" t="s">
        <v>1199</v>
      </c>
      <c r="B4" s="6" t="s">
        <v>1450</v>
      </c>
      <c r="C4" s="6" t="s">
        <v>1451</v>
      </c>
      <c r="D4" s="5" t="s">
        <v>1452</v>
      </c>
      <c r="E4" s="6" t="s">
        <v>1453</v>
      </c>
      <c r="F4" s="6" t="s">
        <v>1454</v>
      </c>
      <c r="G4" s="6" t="s">
        <v>1455</v>
      </c>
      <c r="H4" s="6" t="s">
        <v>42</v>
      </c>
    </row>
    <row r="5" s="1" customFormat="1" ht="80" customHeight="1" spans="1:8">
      <c r="A5" s="7" t="s">
        <v>1431</v>
      </c>
      <c r="B5" s="9" t="s">
        <v>1456</v>
      </c>
      <c r="C5" s="10">
        <v>3000</v>
      </c>
      <c r="D5" s="10" t="s">
        <v>1457</v>
      </c>
      <c r="E5" s="9">
        <v>2.32</v>
      </c>
      <c r="F5" s="10">
        <v>3000</v>
      </c>
      <c r="G5" s="11">
        <v>70.8</v>
      </c>
      <c r="H5" s="10"/>
    </row>
    <row r="6" s="1" customFormat="1" ht="80" customHeight="1" spans="1:8">
      <c r="A6" s="7" t="s">
        <v>1431</v>
      </c>
      <c r="B6" s="9" t="s">
        <v>1456</v>
      </c>
      <c r="C6" s="10">
        <v>5000</v>
      </c>
      <c r="D6" s="10" t="s">
        <v>1458</v>
      </c>
      <c r="E6" s="9">
        <v>2.35</v>
      </c>
      <c r="F6" s="10">
        <v>5000</v>
      </c>
      <c r="G6" s="11">
        <v>118</v>
      </c>
      <c r="H6" s="10"/>
    </row>
    <row r="7" s="1" customFormat="1" ht="80" customHeight="1" spans="1:8">
      <c r="A7" s="7" t="s">
        <v>1442</v>
      </c>
      <c r="B7" s="9" t="s">
        <v>1445</v>
      </c>
      <c r="C7" s="10">
        <v>2100</v>
      </c>
      <c r="D7" s="10" t="s">
        <v>1459</v>
      </c>
      <c r="E7" s="9">
        <v>2.36</v>
      </c>
      <c r="F7" s="10">
        <v>2100</v>
      </c>
      <c r="G7" s="11">
        <v>49.56</v>
      </c>
      <c r="H7" s="10"/>
    </row>
    <row r="8" s="1" customFormat="1" ht="80" customHeight="1" spans="1:8">
      <c r="A8" s="8" t="s">
        <v>1438</v>
      </c>
      <c r="B8" s="9" t="s">
        <v>1456</v>
      </c>
      <c r="C8" s="10">
        <v>1000</v>
      </c>
      <c r="D8" s="10" t="s">
        <v>1457</v>
      </c>
      <c r="E8" s="9">
        <v>2.32</v>
      </c>
      <c r="F8" s="10">
        <v>1000</v>
      </c>
      <c r="G8" s="11">
        <v>23.6</v>
      </c>
      <c r="H8" s="10"/>
    </row>
  </sheetData>
  <mergeCells count="2">
    <mergeCell ref="A2:H2"/>
    <mergeCell ref="G3:H3"/>
  </mergeCells>
  <printOptions horizontalCentered="1"/>
  <pageMargins left="0.700694444444445" right="0.700694444444445" top="0.314583333333333" bottom="0.432638888888889" header="0.236111111111111" footer="0.298611111111111"/>
  <pageSetup paperSize="9" scale="99" firstPageNumber="65" fitToHeight="0" orientation="landscape" useFirstPageNumber="1" horizontalDpi="600"/>
  <headerFooter>
    <oddFooter>&amp;C第 &amp;P 页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A2" sqref="A2:E3"/>
    </sheetView>
  </sheetViews>
  <sheetFormatPr defaultColWidth="9" defaultRowHeight="14.25" outlineLevelCol="2"/>
  <cols>
    <col min="1" max="1" width="75.875" style="1" customWidth="1"/>
    <col min="2" max="2" width="33.875" style="1" customWidth="1"/>
    <col min="3" max="3" width="20.125" style="1" customWidth="1"/>
    <col min="4" max="16374" width="9" style="1"/>
  </cols>
  <sheetData>
    <row r="1" s="1" customFormat="1" spans="1:1">
      <c r="A1" s="1" t="s">
        <v>1460</v>
      </c>
    </row>
    <row r="2" s="1" customFormat="1" ht="39" customHeight="1" spans="1:3">
      <c r="A2" s="3" t="s">
        <v>1461</v>
      </c>
      <c r="B2" s="3"/>
      <c r="C2" s="3"/>
    </row>
    <row r="3" s="1" customFormat="1" spans="3:3">
      <c r="C3" s="4" t="s">
        <v>39</v>
      </c>
    </row>
    <row r="4" s="2" customFormat="1" ht="39" customHeight="1" spans="1:3">
      <c r="A4" s="5" t="s">
        <v>1302</v>
      </c>
      <c r="B4" s="6" t="s">
        <v>1462</v>
      </c>
      <c r="C4" s="6" t="s">
        <v>42</v>
      </c>
    </row>
    <row r="5" s="1" customFormat="1" ht="35" customHeight="1" spans="1:3">
      <c r="A5" s="7" t="s">
        <v>1463</v>
      </c>
      <c r="B5" s="8">
        <f>B6+B7</f>
        <v>166391</v>
      </c>
      <c r="C5" s="7"/>
    </row>
    <row r="6" s="1" customFormat="1" ht="35" customHeight="1" spans="1:3">
      <c r="A6" s="7" t="s">
        <v>1464</v>
      </c>
      <c r="B6" s="8">
        <v>84131</v>
      </c>
      <c r="C6" s="7"/>
    </row>
    <row r="7" s="1" customFormat="1" ht="35" customHeight="1" spans="1:3">
      <c r="A7" s="7" t="s">
        <v>1465</v>
      </c>
      <c r="B7" s="8">
        <v>82260</v>
      </c>
      <c r="C7" s="7"/>
    </row>
    <row r="8" s="1" customFormat="1" ht="35" customHeight="1" spans="1:3">
      <c r="A8" s="7" t="s">
        <v>1466</v>
      </c>
      <c r="B8" s="8">
        <f>B9+B10</f>
        <v>4600</v>
      </c>
      <c r="C8" s="7"/>
    </row>
    <row r="9" s="1" customFormat="1" ht="35" customHeight="1" spans="1:3">
      <c r="A9" s="7" t="s">
        <v>1464</v>
      </c>
      <c r="B9" s="8"/>
      <c r="C9" s="7"/>
    </row>
    <row r="10" s="1" customFormat="1" ht="35" customHeight="1" spans="1:3">
      <c r="A10" s="8" t="s">
        <v>1465</v>
      </c>
      <c r="B10" s="8">
        <v>4600</v>
      </c>
      <c r="C10" s="7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66" fitToHeight="0" orientation="landscape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封面</vt:lpstr>
      <vt:lpstr>目录</vt:lpstr>
      <vt:lpstr>表一、吉县2025年一般公共预算收入总表</vt:lpstr>
      <vt:lpstr>表二、吉县2025年一般公共预算收入</vt:lpstr>
      <vt:lpstr>表三、吉县2025年一般公共预算支出总表</vt:lpstr>
      <vt:lpstr>表四、吉县2025年一般公共预算支出</vt:lpstr>
      <vt:lpstr>表四之一、吉县2025年一般公共预算支出</vt:lpstr>
      <vt:lpstr>表五、吉县2025年一般公共预算支出明细表</vt:lpstr>
      <vt:lpstr>表六、吉县2025年一般公共预算支出分经济科目表</vt:lpstr>
      <vt:lpstr>表七、吉县2025年一般公共预算基本支出分经济科目</vt:lpstr>
      <vt:lpstr>表八、吉县2025年一般公共预算专项转移支付分项目表</vt:lpstr>
      <vt:lpstr>表九、吉县2025年政府性基金预算收入</vt:lpstr>
      <vt:lpstr>表十、吉县2025年政府性基金预算支出</vt:lpstr>
      <vt:lpstr>表十一、吉县2025年政府性基金预算支出明细表</vt:lpstr>
      <vt:lpstr>表十二、吉县2025年政府性基金预算支出分经济科目表</vt:lpstr>
      <vt:lpstr>表十三、吉县2025年政府性基金专项转移支付分项目表</vt:lpstr>
      <vt:lpstr>表十四、吉县2025年国有资本经营预算收入</vt:lpstr>
      <vt:lpstr>表十五、吉县2025年国有资本经营预算支出</vt:lpstr>
      <vt:lpstr>表十六、吉县2025年国有资本经营预算支出分经济科目表</vt:lpstr>
      <vt:lpstr>表十七、吉县2025年国有资本经营预算专项转移支付分项目表</vt:lpstr>
      <vt:lpstr>表十八、吉县2025年社会保险基金预算收入</vt:lpstr>
      <vt:lpstr>表十九、吉县2025年社会保险基金预算支出</vt:lpstr>
      <vt:lpstr>表二十、吉县2024年政府债务执行情况表</vt:lpstr>
      <vt:lpstr>表二十一、吉县2024年政府专项债务执行情况表</vt:lpstr>
      <vt:lpstr>表二十二、吉县2024年新增地方政府专项债券重大项目明细表</vt:lpstr>
      <vt:lpstr>表二十三、吉县2024年新增专项债券项目明细情况表</vt:lpstr>
      <vt:lpstr>表二十四、吉县2025年地方政府债务限额提前下达情况表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圣歌</cp:lastModifiedBy>
  <dcterms:created xsi:type="dcterms:W3CDTF">2023-03-23T07:45:00Z</dcterms:created>
  <dcterms:modified xsi:type="dcterms:W3CDTF">2026-02-02T07:45:46Z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B990099EBB3746B9ACA41D2422CE8334</vt:lpwstr>
  </property>
  <property fmtid="{D5CDD505-2E9C-101B-9397-08002B2CF9AE}" pid="4" name="KSOReadingLayout">
    <vt:bool>true</vt:bool>
  </property>
</Properties>
</file>