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1" activeTab="1"/>
  </bookViews>
  <sheets>
    <sheet name="汇总" sheetId="4" state="hidden" r:id="rId1"/>
    <sheet name="2022一般债券" sheetId="5" r:id="rId2"/>
    <sheet name="2022专项债券" sheetId="6" r:id="rId3"/>
  </sheets>
  <definedNames>
    <definedName name="_xlnm._FilterDatabase" localSheetId="0" hidden="1">汇总!$A$1:$L$72</definedName>
    <definedName name="_xlnm.Print_Area" localSheetId="0">汇总!$A$1:$L$72</definedName>
    <definedName name="_xlnm.Print_Titles" localSheetId="0">汇总!$3:$3</definedName>
    <definedName name="_xlnm._FilterDatabase" localSheetId="1" hidden="1">'2022一般债券'!$3:$40</definedName>
    <definedName name="_xlnm._FilterDatabase" localSheetId="2" hidden="1">'2022专项债券'!$3:$21</definedName>
    <definedName name="_xlnm.Print_Titles" localSheetId="1">'2022一般债券'!$3:$3</definedName>
  </definedNames>
  <calcPr calcId="144525"/>
</workbook>
</file>

<file path=xl/sharedStrings.xml><?xml version="1.0" encoding="utf-8"?>
<sst xmlns="http://schemas.openxmlformats.org/spreadsheetml/2006/main" count="823" uniqueCount="134">
  <si>
    <t>2022年政府债券还本付息计划表</t>
  </si>
  <si>
    <t>单位：元</t>
  </si>
  <si>
    <t>地区</t>
  </si>
  <si>
    <t>债券名称</t>
  </si>
  <si>
    <t>债券类型</t>
  </si>
  <si>
    <t>发行日期</t>
  </si>
  <si>
    <t>期限（年）</t>
  </si>
  <si>
    <t>转贷本金（万元）</t>
  </si>
  <si>
    <t>利率%</t>
  </si>
  <si>
    <t>应偿还日期</t>
  </si>
  <si>
    <t>应还本金</t>
  </si>
  <si>
    <t>应还利息</t>
  </si>
  <si>
    <t>付息兑付服务费</t>
  </si>
  <si>
    <t>应还本息合计</t>
  </si>
  <si>
    <t>吉县财政局&lt;合计&gt;</t>
  </si>
  <si>
    <t>吉县</t>
  </si>
  <si>
    <t>15山西债03</t>
  </si>
  <si>
    <t>一般债</t>
  </si>
  <si>
    <t>2015-06-12</t>
  </si>
  <si>
    <t>7年</t>
  </si>
  <si>
    <t>2022-06-15</t>
  </si>
  <si>
    <t>15山西债04</t>
  </si>
  <si>
    <t>10年</t>
  </si>
  <si>
    <t>2022-12-15</t>
  </si>
  <si>
    <t>15山西债13</t>
  </si>
  <si>
    <t>2015-11-03</t>
  </si>
  <si>
    <t>2022-11-04</t>
  </si>
  <si>
    <t>15山西债14</t>
  </si>
  <si>
    <t>2022-05-04</t>
  </si>
  <si>
    <t>16山西债03</t>
  </si>
  <si>
    <t>2016-04-19</t>
  </si>
  <si>
    <t>2022-04-20</t>
  </si>
  <si>
    <t>16山西债04</t>
  </si>
  <si>
    <t>2022-10-20</t>
  </si>
  <si>
    <t>16山西债07</t>
  </si>
  <si>
    <t>2016-06-24</t>
  </si>
  <si>
    <t>2022-06-27</t>
  </si>
  <si>
    <t>16山西债08</t>
  </si>
  <si>
    <t>2022-12-27</t>
  </si>
  <si>
    <t>16山西债16</t>
  </si>
  <si>
    <t>专项债</t>
  </si>
  <si>
    <t>2016-08-11</t>
  </si>
  <si>
    <t>2022-02-12</t>
  </si>
  <si>
    <t>2022-08-12</t>
  </si>
  <si>
    <t>16山西债20</t>
  </si>
  <si>
    <t>2016-11-08</t>
  </si>
  <si>
    <t>2022-11-09</t>
  </si>
  <si>
    <t>2022-05-09</t>
  </si>
  <si>
    <t>17山西债02</t>
  </si>
  <si>
    <t>5年</t>
  </si>
  <si>
    <t>2022-03-22</t>
  </si>
  <si>
    <t>17山西债03</t>
  </si>
  <si>
    <t>17山西债06</t>
  </si>
  <si>
    <t>2022-06-19</t>
  </si>
  <si>
    <t>17山西债07</t>
  </si>
  <si>
    <t>17山西债11</t>
  </si>
  <si>
    <t>2022-03-06</t>
  </si>
  <si>
    <t>2022-09-06</t>
  </si>
  <si>
    <t>18山西04</t>
  </si>
  <si>
    <t>2018-07-09</t>
  </si>
  <si>
    <t>2022-07-09</t>
  </si>
  <si>
    <t>18山西05</t>
  </si>
  <si>
    <t>18山西06</t>
  </si>
  <si>
    <t>2022-01-09</t>
  </si>
  <si>
    <t>18山西债03</t>
  </si>
  <si>
    <t>2018-04-09</t>
  </si>
  <si>
    <t>2022-04-10</t>
  </si>
  <si>
    <t>18山西债18</t>
  </si>
  <si>
    <t>2018-10-08</t>
  </si>
  <si>
    <t>2022-10-08</t>
  </si>
  <si>
    <t>18山西债19</t>
  </si>
  <si>
    <t>2022-04-08</t>
  </si>
  <si>
    <t>19山西02</t>
  </si>
  <si>
    <t>2022-02-22</t>
  </si>
  <si>
    <t>19山西债12</t>
  </si>
  <si>
    <t>3年</t>
  </si>
  <si>
    <t>2022-04-12</t>
  </si>
  <si>
    <t>19山西债16</t>
  </si>
  <si>
    <t>19山西债17</t>
  </si>
  <si>
    <t>19山西债18</t>
  </si>
  <si>
    <t>2022-10-12</t>
  </si>
  <si>
    <t>19山西债25</t>
  </si>
  <si>
    <t>2022-06-14</t>
  </si>
  <si>
    <t>19山西债26</t>
  </si>
  <si>
    <t>19山西债54</t>
  </si>
  <si>
    <t>2022-09-20</t>
  </si>
  <si>
    <t>19山西债51</t>
  </si>
  <si>
    <t>2022-08-26</t>
  </si>
  <si>
    <t>19山西债52</t>
  </si>
  <si>
    <t>2022-02-26</t>
  </si>
  <si>
    <t>20山西债14</t>
  </si>
  <si>
    <t>2020-07-16</t>
  </si>
  <si>
    <t>2022-07-17</t>
  </si>
  <si>
    <t>20山西债15</t>
  </si>
  <si>
    <t>20山西债23</t>
  </si>
  <si>
    <t>2020-09-21</t>
  </si>
  <si>
    <t>2022-09-22</t>
  </si>
  <si>
    <t>20山西债24</t>
  </si>
  <si>
    <t>20山西债38</t>
  </si>
  <si>
    <t>2020-11-12</t>
  </si>
  <si>
    <t>2022-11-13</t>
  </si>
  <si>
    <t>20山西债07</t>
  </si>
  <si>
    <t>2020-02-21</t>
  </si>
  <si>
    <t>15年</t>
  </si>
  <si>
    <t>2022-08-24</t>
  </si>
  <si>
    <t>2022-02-24</t>
  </si>
  <si>
    <t>20山西债13</t>
  </si>
  <si>
    <t>2020-05-19</t>
  </si>
  <si>
    <t>2022-11-20</t>
  </si>
  <si>
    <t>2022-05-20</t>
  </si>
  <si>
    <t>20山西债26</t>
  </si>
  <si>
    <r>
      <rPr>
        <sz val="10"/>
        <rFont val="Dialog.plain"/>
        <charset val="134"/>
      </rPr>
      <t>21</t>
    </r>
    <r>
      <rPr>
        <sz val="10"/>
        <rFont val="宋体"/>
        <charset val="134"/>
      </rPr>
      <t>山西</t>
    </r>
    <r>
      <rPr>
        <sz val="10"/>
        <rFont val="Dialog.plain"/>
        <charset val="134"/>
      </rPr>
      <t>03</t>
    </r>
  </si>
  <si>
    <t>2021-04-01</t>
  </si>
  <si>
    <t>2022-04-02</t>
  </si>
  <si>
    <r>
      <rPr>
        <sz val="10"/>
        <rFont val="Dialog.plain"/>
        <charset val="134"/>
      </rPr>
      <t>21</t>
    </r>
    <r>
      <rPr>
        <sz val="10"/>
        <rFont val="宋体"/>
        <charset val="134"/>
      </rPr>
      <t>山西债</t>
    </r>
    <r>
      <rPr>
        <sz val="10"/>
        <rFont val="Dialog.plain"/>
        <charset val="134"/>
      </rPr>
      <t>12</t>
    </r>
  </si>
  <si>
    <t>2021-05-27</t>
  </si>
  <si>
    <t>2022-06-23</t>
  </si>
  <si>
    <r>
      <rPr>
        <sz val="10"/>
        <rFont val="Dialog.plain"/>
        <charset val="134"/>
      </rPr>
      <t>21</t>
    </r>
    <r>
      <rPr>
        <sz val="10"/>
        <rFont val="宋体"/>
        <charset val="134"/>
      </rPr>
      <t>山西债</t>
    </r>
    <r>
      <rPr>
        <sz val="10"/>
        <rFont val="Dialog.plain"/>
        <charset val="134"/>
      </rPr>
      <t>16</t>
    </r>
  </si>
  <si>
    <t>2021-07-07</t>
  </si>
  <si>
    <t>2022-07-08</t>
  </si>
  <si>
    <r>
      <rPr>
        <sz val="10"/>
        <rFont val="Dialog.plain"/>
        <charset val="134"/>
      </rPr>
      <t>21</t>
    </r>
    <r>
      <rPr>
        <sz val="10"/>
        <rFont val="宋体"/>
        <charset val="134"/>
      </rPr>
      <t>山西债</t>
    </r>
    <r>
      <rPr>
        <sz val="10"/>
        <rFont val="Dialog.plain"/>
        <charset val="134"/>
      </rPr>
      <t>19</t>
    </r>
  </si>
  <si>
    <t>2022-01-08</t>
  </si>
  <si>
    <r>
      <rPr>
        <sz val="10"/>
        <rFont val="Dialog.plain"/>
        <charset val="134"/>
      </rPr>
      <t>21</t>
    </r>
    <r>
      <rPr>
        <sz val="10"/>
        <rFont val="宋体"/>
        <charset val="134"/>
      </rPr>
      <t>山西债</t>
    </r>
    <r>
      <rPr>
        <sz val="10"/>
        <rFont val="Dialog.plain"/>
        <charset val="134"/>
      </rPr>
      <t>42</t>
    </r>
  </si>
  <si>
    <t>2021-10-26</t>
  </si>
  <si>
    <t>2022-04-27</t>
  </si>
  <si>
    <t>2022-10-27</t>
  </si>
  <si>
    <r>
      <rPr>
        <sz val="10"/>
        <rFont val="Dialog.plain"/>
        <charset val="134"/>
      </rPr>
      <t>21</t>
    </r>
    <r>
      <rPr>
        <sz val="10"/>
        <rFont val="宋体"/>
        <charset val="134"/>
      </rPr>
      <t>山西债</t>
    </r>
    <r>
      <rPr>
        <sz val="10"/>
        <rFont val="Dialog.plain"/>
        <charset val="134"/>
      </rPr>
      <t>44</t>
    </r>
  </si>
  <si>
    <t>2021-11-19</t>
  </si>
  <si>
    <t>2022-11-22</t>
  </si>
  <si>
    <r>
      <rPr>
        <sz val="10"/>
        <rFont val="Dialog.plain"/>
        <charset val="134"/>
      </rPr>
      <t>21</t>
    </r>
    <r>
      <rPr>
        <sz val="10"/>
        <rFont val="宋体"/>
        <charset val="134"/>
      </rPr>
      <t>山西债</t>
    </r>
    <r>
      <rPr>
        <sz val="10"/>
        <rFont val="Dialog.plain"/>
        <charset val="134"/>
      </rPr>
      <t>48</t>
    </r>
  </si>
  <si>
    <t>20年</t>
  </si>
  <si>
    <t>2022-05-22</t>
  </si>
  <si>
    <t>2022年政府债券一般债券还本付息计划表</t>
  </si>
  <si>
    <t>2022年政府债券专项债券还本付息计划表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</si>
</sst>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color indexed="8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sz val="9"/>
      <color indexed="8"/>
      <name val="宋体"/>
      <charset val="134"/>
    </font>
    <font>
      <sz val="10"/>
      <name val="SimSun"/>
      <charset val="134"/>
    </font>
    <font>
      <sz val="10"/>
      <name val="Dialog.plain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/>
    <xf numFmtId="14" fontId="1" fillId="0" borderId="0" xfId="0" applyNumberFormat="1" applyFont="1" applyFill="1" applyAlignment="1">
      <alignment horizontal="left"/>
    </xf>
    <xf numFmtId="43" fontId="1" fillId="0" borderId="0" xfId="0" applyNumberFormat="1" applyFont="1" applyFill="1" applyAlignment="1"/>
    <xf numFmtId="10" fontId="1" fillId="0" borderId="0" xfId="0" applyNumberFormat="1" applyFont="1" applyFill="1" applyAlignment="1">
      <alignment horizont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43" fontId="2" fillId="0" borderId="0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right"/>
    </xf>
    <xf numFmtId="0" fontId="1" fillId="0" borderId="1" xfId="0" applyFont="1" applyFill="1" applyBorder="1" applyAlignment="1"/>
    <xf numFmtId="0" fontId="4" fillId="0" borderId="2" xfId="0" applyNumberFormat="1" applyFont="1" applyFill="1" applyBorder="1" applyAlignment="1" applyProtection="1">
      <alignment horizontal="center" vertical="center" wrapText="1"/>
    </xf>
    <xf numFmtId="14" fontId="4" fillId="0" borderId="2" xfId="0" applyNumberFormat="1" applyFont="1" applyFill="1" applyBorder="1" applyAlignment="1" applyProtection="1">
      <alignment horizontal="center" vertical="center" wrapText="1"/>
    </xf>
    <xf numFmtId="43" fontId="4" fillId="0" borderId="2" xfId="0" applyNumberFormat="1" applyFont="1" applyFill="1" applyBorder="1" applyAlignment="1" applyProtection="1">
      <alignment horizontal="center" vertical="center" wrapText="1"/>
    </xf>
    <xf numFmtId="10" fontId="4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3" fillId="0" borderId="2" xfId="0" applyNumberFormat="1" applyFont="1" applyFill="1" applyBorder="1" applyAlignment="1" applyProtection="1">
      <alignment vertical="center" wrapText="1"/>
    </xf>
    <xf numFmtId="43" fontId="3" fillId="0" borderId="2" xfId="0" applyNumberFormat="1" applyFont="1" applyFill="1" applyBorder="1" applyAlignment="1" applyProtection="1">
      <alignment vertical="center" wrapText="1"/>
    </xf>
    <xf numFmtId="14" fontId="3" fillId="0" borderId="2" xfId="0" applyNumberFormat="1" applyFont="1" applyFill="1" applyBorder="1" applyAlignment="1" applyProtection="1">
      <alignment horizontal="left" vertical="center" wrapText="1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43" fontId="3" fillId="0" borderId="2" xfId="0" applyNumberFormat="1" applyFont="1" applyFill="1" applyBorder="1" applyAlignment="1" applyProtection="1">
      <alignment horizontal="right" vertical="center" wrapText="1"/>
    </xf>
    <xf numFmtId="1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vertical="center"/>
    </xf>
    <xf numFmtId="43" fontId="3" fillId="0" borderId="2" xfId="0" applyNumberFormat="1" applyFont="1" applyFill="1" applyBorder="1" applyAlignment="1" applyProtection="1">
      <alignment vertical="center"/>
    </xf>
    <xf numFmtId="14" fontId="3" fillId="0" borderId="2" xfId="0" applyNumberFormat="1" applyFont="1" applyFill="1" applyBorder="1" applyAlignment="1" applyProtection="1">
      <alignment horizontal="left" vertical="center"/>
    </xf>
    <xf numFmtId="0" fontId="3" fillId="0" borderId="2" xfId="0" applyNumberFormat="1" applyFont="1" applyFill="1" applyBorder="1" applyAlignment="1" applyProtection="1">
      <alignment horizontal="left" vertical="center"/>
    </xf>
    <xf numFmtId="43" fontId="3" fillId="0" borderId="2" xfId="0" applyNumberFormat="1" applyFont="1" applyFill="1" applyBorder="1" applyAlignment="1" applyProtection="1">
      <alignment horizontal="right" vertical="center"/>
    </xf>
    <xf numFmtId="10" fontId="3" fillId="0" borderId="2" xfId="0" applyNumberFormat="1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>
      <alignment horizontal="center" vertical="center" wrapText="1"/>
    </xf>
    <xf numFmtId="0" fontId="7" fillId="0" borderId="3" xfId="49" applyFont="1" applyFill="1" applyBorder="1" applyAlignment="1">
      <alignment vertical="center" wrapText="1"/>
    </xf>
    <xf numFmtId="43" fontId="1" fillId="0" borderId="2" xfId="0" applyNumberFormat="1" applyFont="1" applyFill="1" applyBorder="1" applyAlignment="1"/>
    <xf numFmtId="43" fontId="3" fillId="0" borderId="0" xfId="0" applyNumberFormat="1" applyFont="1" applyFill="1" applyBorder="1" applyAlignment="1" applyProtection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</cellStyles>
  <dxfs count="2">
    <dxf>
      <font>
        <b val="0"/>
        <color indexed="16"/>
      </font>
      <fill>
        <patternFill patternType="solid">
          <bgColor indexed="45"/>
        </patternFill>
      </fill>
    </dxf>
    <dxf>
      <font>
        <b val="0"/>
        <color indexed="17"/>
      </font>
      <fill>
        <patternFill patternType="solid"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2"/>
  <sheetViews>
    <sheetView view="pageBreakPreview" zoomScaleNormal="100" zoomScaleSheetLayoutView="100" topLeftCell="C52" workbookViewId="0">
      <selection activeCell="L49" sqref="L49"/>
    </sheetView>
  </sheetViews>
  <sheetFormatPr defaultColWidth="9" defaultRowHeight="14.25"/>
  <cols>
    <col min="1" max="1" width="8.55" style="2" customWidth="1"/>
    <col min="2" max="3" width="11" style="2" customWidth="1"/>
    <col min="4" max="4" width="9.875" style="3" customWidth="1"/>
    <col min="5" max="5" width="10.125" style="2" customWidth="1"/>
    <col min="6" max="6" width="10.8583333333333" style="4" customWidth="1"/>
    <col min="7" max="7" width="9.625" style="5" customWidth="1"/>
    <col min="8" max="8" width="16.5" style="2" customWidth="1"/>
    <col min="9" max="9" width="15.1833333333333" style="4" customWidth="1"/>
    <col min="10" max="10" width="13.4583333333333" style="4" customWidth="1"/>
    <col min="11" max="11" width="11.625" style="4" customWidth="1"/>
    <col min="12" max="12" width="14.8916666666667" style="4" customWidth="1"/>
    <col min="13" max="239" width="9" style="2"/>
    <col min="240" max="240" width="18.625" style="2" customWidth="1"/>
    <col min="241" max="241" width="19.125" style="2" customWidth="1"/>
    <col min="242" max="242" width="12" style="2" customWidth="1"/>
    <col min="243" max="243" width="12.375" style="2" customWidth="1"/>
    <col min="244" max="244" width="15.25" style="2" customWidth="1"/>
    <col min="245" max="245" width="9.625" style="2" customWidth="1"/>
    <col min="246" max="246" width="20.5" style="2" customWidth="1"/>
    <col min="247" max="247" width="12.5" style="2" customWidth="1"/>
    <col min="248" max="249" width="15" style="2" customWidth="1"/>
    <col min="250" max="250" width="11.375" style="2" customWidth="1"/>
    <col min="251" max="251" width="9" style="2"/>
    <col min="252" max="252" width="13.25" style="2" customWidth="1"/>
    <col min="253" max="495" width="9" style="2"/>
    <col min="496" max="496" width="18.625" style="2" customWidth="1"/>
    <col min="497" max="497" width="19.125" style="2" customWidth="1"/>
    <col min="498" max="498" width="12" style="2" customWidth="1"/>
    <col min="499" max="499" width="12.375" style="2" customWidth="1"/>
    <col min="500" max="500" width="15.25" style="2" customWidth="1"/>
    <col min="501" max="501" width="9.625" style="2" customWidth="1"/>
    <col min="502" max="502" width="20.5" style="2" customWidth="1"/>
    <col min="503" max="503" width="12.5" style="2" customWidth="1"/>
    <col min="504" max="505" width="15" style="2" customWidth="1"/>
    <col min="506" max="506" width="11.375" style="2" customWidth="1"/>
    <col min="507" max="507" width="9" style="2"/>
    <col min="508" max="508" width="13.25" style="2" customWidth="1"/>
    <col min="509" max="751" width="9" style="2"/>
    <col min="752" max="752" width="18.625" style="2" customWidth="1"/>
    <col min="753" max="753" width="19.125" style="2" customWidth="1"/>
    <col min="754" max="754" width="12" style="2" customWidth="1"/>
    <col min="755" max="755" width="12.375" style="2" customWidth="1"/>
    <col min="756" max="756" width="15.25" style="2" customWidth="1"/>
    <col min="757" max="757" width="9.625" style="2" customWidth="1"/>
    <col min="758" max="758" width="20.5" style="2" customWidth="1"/>
    <col min="759" max="759" width="12.5" style="2" customWidth="1"/>
    <col min="760" max="761" width="15" style="2" customWidth="1"/>
    <col min="762" max="762" width="11.375" style="2" customWidth="1"/>
    <col min="763" max="763" width="9" style="2"/>
    <col min="764" max="764" width="13.25" style="2" customWidth="1"/>
    <col min="765" max="1007" width="9" style="2"/>
    <col min="1008" max="1008" width="18.625" style="2" customWidth="1"/>
    <col min="1009" max="1009" width="19.125" style="2" customWidth="1"/>
    <col min="1010" max="1010" width="12" style="2" customWidth="1"/>
    <col min="1011" max="1011" width="12.375" style="2" customWidth="1"/>
    <col min="1012" max="1012" width="15.25" style="2" customWidth="1"/>
    <col min="1013" max="1013" width="9.625" style="2" customWidth="1"/>
    <col min="1014" max="1014" width="20.5" style="2" customWidth="1"/>
    <col min="1015" max="1015" width="12.5" style="2" customWidth="1"/>
    <col min="1016" max="1017" width="15" style="2" customWidth="1"/>
    <col min="1018" max="1018" width="11.375" style="2" customWidth="1"/>
    <col min="1019" max="1019" width="9" style="2"/>
    <col min="1020" max="1020" width="13.25" style="2" customWidth="1"/>
    <col min="1021" max="1263" width="9" style="2"/>
    <col min="1264" max="1264" width="18.625" style="2" customWidth="1"/>
    <col min="1265" max="1265" width="19.125" style="2" customWidth="1"/>
    <col min="1266" max="1266" width="12" style="2" customWidth="1"/>
    <col min="1267" max="1267" width="12.375" style="2" customWidth="1"/>
    <col min="1268" max="1268" width="15.25" style="2" customWidth="1"/>
    <col min="1269" max="1269" width="9.625" style="2" customWidth="1"/>
    <col min="1270" max="1270" width="20.5" style="2" customWidth="1"/>
    <col min="1271" max="1271" width="12.5" style="2" customWidth="1"/>
    <col min="1272" max="1273" width="15" style="2" customWidth="1"/>
    <col min="1274" max="1274" width="11.375" style="2" customWidth="1"/>
    <col min="1275" max="1275" width="9" style="2"/>
    <col min="1276" max="1276" width="13.25" style="2" customWidth="1"/>
    <col min="1277" max="1519" width="9" style="2"/>
    <col min="1520" max="1520" width="18.625" style="2" customWidth="1"/>
    <col min="1521" max="1521" width="19.125" style="2" customWidth="1"/>
    <col min="1522" max="1522" width="12" style="2" customWidth="1"/>
    <col min="1523" max="1523" width="12.375" style="2" customWidth="1"/>
    <col min="1524" max="1524" width="15.25" style="2" customWidth="1"/>
    <col min="1525" max="1525" width="9.625" style="2" customWidth="1"/>
    <col min="1526" max="1526" width="20.5" style="2" customWidth="1"/>
    <col min="1527" max="1527" width="12.5" style="2" customWidth="1"/>
    <col min="1528" max="1529" width="15" style="2" customWidth="1"/>
    <col min="1530" max="1530" width="11.375" style="2" customWidth="1"/>
    <col min="1531" max="1531" width="9" style="2"/>
    <col min="1532" max="1532" width="13.25" style="2" customWidth="1"/>
    <col min="1533" max="1775" width="9" style="2"/>
    <col min="1776" max="1776" width="18.625" style="2" customWidth="1"/>
    <col min="1777" max="1777" width="19.125" style="2" customWidth="1"/>
    <col min="1778" max="1778" width="12" style="2" customWidth="1"/>
    <col min="1779" max="1779" width="12.375" style="2" customWidth="1"/>
    <col min="1780" max="1780" width="15.25" style="2" customWidth="1"/>
    <col min="1781" max="1781" width="9.625" style="2" customWidth="1"/>
    <col min="1782" max="1782" width="20.5" style="2" customWidth="1"/>
    <col min="1783" max="1783" width="12.5" style="2" customWidth="1"/>
    <col min="1784" max="1785" width="15" style="2" customWidth="1"/>
    <col min="1786" max="1786" width="11.375" style="2" customWidth="1"/>
    <col min="1787" max="1787" width="9" style="2"/>
    <col min="1788" max="1788" width="13.25" style="2" customWidth="1"/>
    <col min="1789" max="2031" width="9" style="2"/>
    <col min="2032" max="2032" width="18.625" style="2" customWidth="1"/>
    <col min="2033" max="2033" width="19.125" style="2" customWidth="1"/>
    <col min="2034" max="2034" width="12" style="2" customWidth="1"/>
    <col min="2035" max="2035" width="12.375" style="2" customWidth="1"/>
    <col min="2036" max="2036" width="15.25" style="2" customWidth="1"/>
    <col min="2037" max="2037" width="9.625" style="2" customWidth="1"/>
    <col min="2038" max="2038" width="20.5" style="2" customWidth="1"/>
    <col min="2039" max="2039" width="12.5" style="2" customWidth="1"/>
    <col min="2040" max="2041" width="15" style="2" customWidth="1"/>
    <col min="2042" max="2042" width="11.375" style="2" customWidth="1"/>
    <col min="2043" max="2043" width="9" style="2"/>
    <col min="2044" max="2044" width="13.25" style="2" customWidth="1"/>
    <col min="2045" max="2287" width="9" style="2"/>
    <col min="2288" max="2288" width="18.625" style="2" customWidth="1"/>
    <col min="2289" max="2289" width="19.125" style="2" customWidth="1"/>
    <col min="2290" max="2290" width="12" style="2" customWidth="1"/>
    <col min="2291" max="2291" width="12.375" style="2" customWidth="1"/>
    <col min="2292" max="2292" width="15.25" style="2" customWidth="1"/>
    <col min="2293" max="2293" width="9.625" style="2" customWidth="1"/>
    <col min="2294" max="2294" width="20.5" style="2" customWidth="1"/>
    <col min="2295" max="2295" width="12.5" style="2" customWidth="1"/>
    <col min="2296" max="2297" width="15" style="2" customWidth="1"/>
    <col min="2298" max="2298" width="11.375" style="2" customWidth="1"/>
    <col min="2299" max="2299" width="9" style="2"/>
    <col min="2300" max="2300" width="13.25" style="2" customWidth="1"/>
    <col min="2301" max="2543" width="9" style="2"/>
    <col min="2544" max="2544" width="18.625" style="2" customWidth="1"/>
    <col min="2545" max="2545" width="19.125" style="2" customWidth="1"/>
    <col min="2546" max="2546" width="12" style="2" customWidth="1"/>
    <col min="2547" max="2547" width="12.375" style="2" customWidth="1"/>
    <col min="2548" max="2548" width="15.25" style="2" customWidth="1"/>
    <col min="2549" max="2549" width="9.625" style="2" customWidth="1"/>
    <col min="2550" max="2550" width="20.5" style="2" customWidth="1"/>
    <col min="2551" max="2551" width="12.5" style="2" customWidth="1"/>
    <col min="2552" max="2553" width="15" style="2" customWidth="1"/>
    <col min="2554" max="2554" width="11.375" style="2" customWidth="1"/>
    <col min="2555" max="2555" width="9" style="2"/>
    <col min="2556" max="2556" width="13.25" style="2" customWidth="1"/>
    <col min="2557" max="2799" width="9" style="2"/>
    <col min="2800" max="2800" width="18.625" style="2" customWidth="1"/>
    <col min="2801" max="2801" width="19.125" style="2" customWidth="1"/>
    <col min="2802" max="2802" width="12" style="2" customWidth="1"/>
    <col min="2803" max="2803" width="12.375" style="2" customWidth="1"/>
    <col min="2804" max="2804" width="15.25" style="2" customWidth="1"/>
    <col min="2805" max="2805" width="9.625" style="2" customWidth="1"/>
    <col min="2806" max="2806" width="20.5" style="2" customWidth="1"/>
    <col min="2807" max="2807" width="12.5" style="2" customWidth="1"/>
    <col min="2808" max="2809" width="15" style="2" customWidth="1"/>
    <col min="2810" max="2810" width="11.375" style="2" customWidth="1"/>
    <col min="2811" max="2811" width="9" style="2"/>
    <col min="2812" max="2812" width="13.25" style="2" customWidth="1"/>
    <col min="2813" max="3055" width="9" style="2"/>
    <col min="3056" max="3056" width="18.625" style="2" customWidth="1"/>
    <col min="3057" max="3057" width="19.125" style="2" customWidth="1"/>
    <col min="3058" max="3058" width="12" style="2" customWidth="1"/>
    <col min="3059" max="3059" width="12.375" style="2" customWidth="1"/>
    <col min="3060" max="3060" width="15.25" style="2" customWidth="1"/>
    <col min="3061" max="3061" width="9.625" style="2" customWidth="1"/>
    <col min="3062" max="3062" width="20.5" style="2" customWidth="1"/>
    <col min="3063" max="3063" width="12.5" style="2" customWidth="1"/>
    <col min="3064" max="3065" width="15" style="2" customWidth="1"/>
    <col min="3066" max="3066" width="11.375" style="2" customWidth="1"/>
    <col min="3067" max="3067" width="9" style="2"/>
    <col min="3068" max="3068" width="13.25" style="2" customWidth="1"/>
    <col min="3069" max="3311" width="9" style="2"/>
    <col min="3312" max="3312" width="18.625" style="2" customWidth="1"/>
    <col min="3313" max="3313" width="19.125" style="2" customWidth="1"/>
    <col min="3314" max="3314" width="12" style="2" customWidth="1"/>
    <col min="3315" max="3315" width="12.375" style="2" customWidth="1"/>
    <col min="3316" max="3316" width="15.25" style="2" customWidth="1"/>
    <col min="3317" max="3317" width="9.625" style="2" customWidth="1"/>
    <col min="3318" max="3318" width="20.5" style="2" customWidth="1"/>
    <col min="3319" max="3319" width="12.5" style="2" customWidth="1"/>
    <col min="3320" max="3321" width="15" style="2" customWidth="1"/>
    <col min="3322" max="3322" width="11.375" style="2" customWidth="1"/>
    <col min="3323" max="3323" width="9" style="2"/>
    <col min="3324" max="3324" width="13.25" style="2" customWidth="1"/>
    <col min="3325" max="3567" width="9" style="2"/>
    <col min="3568" max="3568" width="18.625" style="2" customWidth="1"/>
    <col min="3569" max="3569" width="19.125" style="2" customWidth="1"/>
    <col min="3570" max="3570" width="12" style="2" customWidth="1"/>
    <col min="3571" max="3571" width="12.375" style="2" customWidth="1"/>
    <col min="3572" max="3572" width="15.25" style="2" customWidth="1"/>
    <col min="3573" max="3573" width="9.625" style="2" customWidth="1"/>
    <col min="3574" max="3574" width="20.5" style="2" customWidth="1"/>
    <col min="3575" max="3575" width="12.5" style="2" customWidth="1"/>
    <col min="3576" max="3577" width="15" style="2" customWidth="1"/>
    <col min="3578" max="3578" width="11.375" style="2" customWidth="1"/>
    <col min="3579" max="3579" width="9" style="2"/>
    <col min="3580" max="3580" width="13.25" style="2" customWidth="1"/>
    <col min="3581" max="3823" width="9" style="2"/>
    <col min="3824" max="3824" width="18.625" style="2" customWidth="1"/>
    <col min="3825" max="3825" width="19.125" style="2" customWidth="1"/>
    <col min="3826" max="3826" width="12" style="2" customWidth="1"/>
    <col min="3827" max="3827" width="12.375" style="2" customWidth="1"/>
    <col min="3828" max="3828" width="15.25" style="2" customWidth="1"/>
    <col min="3829" max="3829" width="9.625" style="2" customWidth="1"/>
    <col min="3830" max="3830" width="20.5" style="2" customWidth="1"/>
    <col min="3831" max="3831" width="12.5" style="2" customWidth="1"/>
    <col min="3832" max="3833" width="15" style="2" customWidth="1"/>
    <col min="3834" max="3834" width="11.375" style="2" customWidth="1"/>
    <col min="3835" max="3835" width="9" style="2"/>
    <col min="3836" max="3836" width="13.25" style="2" customWidth="1"/>
    <col min="3837" max="4079" width="9" style="2"/>
    <col min="4080" max="4080" width="18.625" style="2" customWidth="1"/>
    <col min="4081" max="4081" width="19.125" style="2" customWidth="1"/>
    <col min="4082" max="4082" width="12" style="2" customWidth="1"/>
    <col min="4083" max="4083" width="12.375" style="2" customWidth="1"/>
    <col min="4084" max="4084" width="15.25" style="2" customWidth="1"/>
    <col min="4085" max="4085" width="9.625" style="2" customWidth="1"/>
    <col min="4086" max="4086" width="20.5" style="2" customWidth="1"/>
    <col min="4087" max="4087" width="12.5" style="2" customWidth="1"/>
    <col min="4088" max="4089" width="15" style="2" customWidth="1"/>
    <col min="4090" max="4090" width="11.375" style="2" customWidth="1"/>
    <col min="4091" max="4091" width="9" style="2"/>
    <col min="4092" max="4092" width="13.25" style="2" customWidth="1"/>
    <col min="4093" max="4335" width="9" style="2"/>
    <col min="4336" max="4336" width="18.625" style="2" customWidth="1"/>
    <col min="4337" max="4337" width="19.125" style="2" customWidth="1"/>
    <col min="4338" max="4338" width="12" style="2" customWidth="1"/>
    <col min="4339" max="4339" width="12.375" style="2" customWidth="1"/>
    <col min="4340" max="4340" width="15.25" style="2" customWidth="1"/>
    <col min="4341" max="4341" width="9.625" style="2" customWidth="1"/>
    <col min="4342" max="4342" width="20.5" style="2" customWidth="1"/>
    <col min="4343" max="4343" width="12.5" style="2" customWidth="1"/>
    <col min="4344" max="4345" width="15" style="2" customWidth="1"/>
    <col min="4346" max="4346" width="11.375" style="2" customWidth="1"/>
    <col min="4347" max="4347" width="9" style="2"/>
    <col min="4348" max="4348" width="13.25" style="2" customWidth="1"/>
    <col min="4349" max="4591" width="9" style="2"/>
    <col min="4592" max="4592" width="18.625" style="2" customWidth="1"/>
    <col min="4593" max="4593" width="19.125" style="2" customWidth="1"/>
    <col min="4594" max="4594" width="12" style="2" customWidth="1"/>
    <col min="4595" max="4595" width="12.375" style="2" customWidth="1"/>
    <col min="4596" max="4596" width="15.25" style="2" customWidth="1"/>
    <col min="4597" max="4597" width="9.625" style="2" customWidth="1"/>
    <col min="4598" max="4598" width="20.5" style="2" customWidth="1"/>
    <col min="4599" max="4599" width="12.5" style="2" customWidth="1"/>
    <col min="4600" max="4601" width="15" style="2" customWidth="1"/>
    <col min="4602" max="4602" width="11.375" style="2" customWidth="1"/>
    <col min="4603" max="4603" width="9" style="2"/>
    <col min="4604" max="4604" width="13.25" style="2" customWidth="1"/>
    <col min="4605" max="4847" width="9" style="2"/>
    <col min="4848" max="4848" width="18.625" style="2" customWidth="1"/>
    <col min="4849" max="4849" width="19.125" style="2" customWidth="1"/>
    <col min="4850" max="4850" width="12" style="2" customWidth="1"/>
    <col min="4851" max="4851" width="12.375" style="2" customWidth="1"/>
    <col min="4852" max="4852" width="15.25" style="2" customWidth="1"/>
    <col min="4853" max="4853" width="9.625" style="2" customWidth="1"/>
    <col min="4854" max="4854" width="20.5" style="2" customWidth="1"/>
    <col min="4855" max="4855" width="12.5" style="2" customWidth="1"/>
    <col min="4856" max="4857" width="15" style="2" customWidth="1"/>
    <col min="4858" max="4858" width="11.375" style="2" customWidth="1"/>
    <col min="4859" max="4859" width="9" style="2"/>
    <col min="4860" max="4860" width="13.25" style="2" customWidth="1"/>
    <col min="4861" max="5103" width="9" style="2"/>
    <col min="5104" max="5104" width="18.625" style="2" customWidth="1"/>
    <col min="5105" max="5105" width="19.125" style="2" customWidth="1"/>
    <col min="5106" max="5106" width="12" style="2" customWidth="1"/>
    <col min="5107" max="5107" width="12.375" style="2" customWidth="1"/>
    <col min="5108" max="5108" width="15.25" style="2" customWidth="1"/>
    <col min="5109" max="5109" width="9.625" style="2" customWidth="1"/>
    <col min="5110" max="5110" width="20.5" style="2" customWidth="1"/>
    <col min="5111" max="5111" width="12.5" style="2" customWidth="1"/>
    <col min="5112" max="5113" width="15" style="2" customWidth="1"/>
    <col min="5114" max="5114" width="11.375" style="2" customWidth="1"/>
    <col min="5115" max="5115" width="9" style="2"/>
    <col min="5116" max="5116" width="13.25" style="2" customWidth="1"/>
    <col min="5117" max="5359" width="9" style="2"/>
    <col min="5360" max="5360" width="18.625" style="2" customWidth="1"/>
    <col min="5361" max="5361" width="19.125" style="2" customWidth="1"/>
    <col min="5362" max="5362" width="12" style="2" customWidth="1"/>
    <col min="5363" max="5363" width="12.375" style="2" customWidth="1"/>
    <col min="5364" max="5364" width="15.25" style="2" customWidth="1"/>
    <col min="5365" max="5365" width="9.625" style="2" customWidth="1"/>
    <col min="5366" max="5366" width="20.5" style="2" customWidth="1"/>
    <col min="5367" max="5367" width="12.5" style="2" customWidth="1"/>
    <col min="5368" max="5369" width="15" style="2" customWidth="1"/>
    <col min="5370" max="5370" width="11.375" style="2" customWidth="1"/>
    <col min="5371" max="5371" width="9" style="2"/>
    <col min="5372" max="5372" width="13.25" style="2" customWidth="1"/>
    <col min="5373" max="5615" width="9" style="2"/>
    <col min="5616" max="5616" width="18.625" style="2" customWidth="1"/>
    <col min="5617" max="5617" width="19.125" style="2" customWidth="1"/>
    <col min="5618" max="5618" width="12" style="2" customWidth="1"/>
    <col min="5619" max="5619" width="12.375" style="2" customWidth="1"/>
    <col min="5620" max="5620" width="15.25" style="2" customWidth="1"/>
    <col min="5621" max="5621" width="9.625" style="2" customWidth="1"/>
    <col min="5622" max="5622" width="20.5" style="2" customWidth="1"/>
    <col min="5623" max="5623" width="12.5" style="2" customWidth="1"/>
    <col min="5624" max="5625" width="15" style="2" customWidth="1"/>
    <col min="5626" max="5626" width="11.375" style="2" customWidth="1"/>
    <col min="5627" max="5627" width="9" style="2"/>
    <col min="5628" max="5628" width="13.25" style="2" customWidth="1"/>
    <col min="5629" max="5871" width="9" style="2"/>
    <col min="5872" max="5872" width="18.625" style="2" customWidth="1"/>
    <col min="5873" max="5873" width="19.125" style="2" customWidth="1"/>
    <col min="5874" max="5874" width="12" style="2" customWidth="1"/>
    <col min="5875" max="5875" width="12.375" style="2" customWidth="1"/>
    <col min="5876" max="5876" width="15.25" style="2" customWidth="1"/>
    <col min="5877" max="5877" width="9.625" style="2" customWidth="1"/>
    <col min="5878" max="5878" width="20.5" style="2" customWidth="1"/>
    <col min="5879" max="5879" width="12.5" style="2" customWidth="1"/>
    <col min="5880" max="5881" width="15" style="2" customWidth="1"/>
    <col min="5882" max="5882" width="11.375" style="2" customWidth="1"/>
    <col min="5883" max="5883" width="9" style="2"/>
    <col min="5884" max="5884" width="13.25" style="2" customWidth="1"/>
    <col min="5885" max="6127" width="9" style="2"/>
    <col min="6128" max="6128" width="18.625" style="2" customWidth="1"/>
    <col min="6129" max="6129" width="19.125" style="2" customWidth="1"/>
    <col min="6130" max="6130" width="12" style="2" customWidth="1"/>
    <col min="6131" max="6131" width="12.375" style="2" customWidth="1"/>
    <col min="6132" max="6132" width="15.25" style="2" customWidth="1"/>
    <col min="6133" max="6133" width="9.625" style="2" customWidth="1"/>
    <col min="6134" max="6134" width="20.5" style="2" customWidth="1"/>
    <col min="6135" max="6135" width="12.5" style="2" customWidth="1"/>
    <col min="6136" max="6137" width="15" style="2" customWidth="1"/>
    <col min="6138" max="6138" width="11.375" style="2" customWidth="1"/>
    <col min="6139" max="6139" width="9" style="2"/>
    <col min="6140" max="6140" width="13.25" style="2" customWidth="1"/>
    <col min="6141" max="6383" width="9" style="2"/>
    <col min="6384" max="6384" width="18.625" style="2" customWidth="1"/>
    <col min="6385" max="6385" width="19.125" style="2" customWidth="1"/>
    <col min="6386" max="6386" width="12" style="2" customWidth="1"/>
    <col min="6387" max="6387" width="12.375" style="2" customWidth="1"/>
    <col min="6388" max="6388" width="15.25" style="2" customWidth="1"/>
    <col min="6389" max="6389" width="9.625" style="2" customWidth="1"/>
    <col min="6390" max="6390" width="20.5" style="2" customWidth="1"/>
    <col min="6391" max="6391" width="12.5" style="2" customWidth="1"/>
    <col min="6392" max="6393" width="15" style="2" customWidth="1"/>
    <col min="6394" max="6394" width="11.375" style="2" customWidth="1"/>
    <col min="6395" max="6395" width="9" style="2"/>
    <col min="6396" max="6396" width="13.25" style="2" customWidth="1"/>
    <col min="6397" max="6639" width="9" style="2"/>
    <col min="6640" max="6640" width="18.625" style="2" customWidth="1"/>
    <col min="6641" max="6641" width="19.125" style="2" customWidth="1"/>
    <col min="6642" max="6642" width="12" style="2" customWidth="1"/>
    <col min="6643" max="6643" width="12.375" style="2" customWidth="1"/>
    <col min="6644" max="6644" width="15.25" style="2" customWidth="1"/>
    <col min="6645" max="6645" width="9.625" style="2" customWidth="1"/>
    <col min="6646" max="6646" width="20.5" style="2" customWidth="1"/>
    <col min="6647" max="6647" width="12.5" style="2" customWidth="1"/>
    <col min="6648" max="6649" width="15" style="2" customWidth="1"/>
    <col min="6650" max="6650" width="11.375" style="2" customWidth="1"/>
    <col min="6651" max="6651" width="9" style="2"/>
    <col min="6652" max="6652" width="13.25" style="2" customWidth="1"/>
    <col min="6653" max="6895" width="9" style="2"/>
    <col min="6896" max="6896" width="18.625" style="2" customWidth="1"/>
    <col min="6897" max="6897" width="19.125" style="2" customWidth="1"/>
    <col min="6898" max="6898" width="12" style="2" customWidth="1"/>
    <col min="6899" max="6899" width="12.375" style="2" customWidth="1"/>
    <col min="6900" max="6900" width="15.25" style="2" customWidth="1"/>
    <col min="6901" max="6901" width="9.625" style="2" customWidth="1"/>
    <col min="6902" max="6902" width="20.5" style="2" customWidth="1"/>
    <col min="6903" max="6903" width="12.5" style="2" customWidth="1"/>
    <col min="6904" max="6905" width="15" style="2" customWidth="1"/>
    <col min="6906" max="6906" width="11.375" style="2" customWidth="1"/>
    <col min="6907" max="6907" width="9" style="2"/>
    <col min="6908" max="6908" width="13.25" style="2" customWidth="1"/>
    <col min="6909" max="7151" width="9" style="2"/>
    <col min="7152" max="7152" width="18.625" style="2" customWidth="1"/>
    <col min="7153" max="7153" width="19.125" style="2" customWidth="1"/>
    <col min="7154" max="7154" width="12" style="2" customWidth="1"/>
    <col min="7155" max="7155" width="12.375" style="2" customWidth="1"/>
    <col min="7156" max="7156" width="15.25" style="2" customWidth="1"/>
    <col min="7157" max="7157" width="9.625" style="2" customWidth="1"/>
    <col min="7158" max="7158" width="20.5" style="2" customWidth="1"/>
    <col min="7159" max="7159" width="12.5" style="2" customWidth="1"/>
    <col min="7160" max="7161" width="15" style="2" customWidth="1"/>
    <col min="7162" max="7162" width="11.375" style="2" customWidth="1"/>
    <col min="7163" max="7163" width="9" style="2"/>
    <col min="7164" max="7164" width="13.25" style="2" customWidth="1"/>
    <col min="7165" max="7407" width="9" style="2"/>
    <col min="7408" max="7408" width="18.625" style="2" customWidth="1"/>
    <col min="7409" max="7409" width="19.125" style="2" customWidth="1"/>
    <col min="7410" max="7410" width="12" style="2" customWidth="1"/>
    <col min="7411" max="7411" width="12.375" style="2" customWidth="1"/>
    <col min="7412" max="7412" width="15.25" style="2" customWidth="1"/>
    <col min="7413" max="7413" width="9.625" style="2" customWidth="1"/>
    <col min="7414" max="7414" width="20.5" style="2" customWidth="1"/>
    <col min="7415" max="7415" width="12.5" style="2" customWidth="1"/>
    <col min="7416" max="7417" width="15" style="2" customWidth="1"/>
    <col min="7418" max="7418" width="11.375" style="2" customWidth="1"/>
    <col min="7419" max="7419" width="9" style="2"/>
    <col min="7420" max="7420" width="13.25" style="2" customWidth="1"/>
    <col min="7421" max="7663" width="9" style="2"/>
    <col min="7664" max="7664" width="18.625" style="2" customWidth="1"/>
    <col min="7665" max="7665" width="19.125" style="2" customWidth="1"/>
    <col min="7666" max="7666" width="12" style="2" customWidth="1"/>
    <col min="7667" max="7667" width="12.375" style="2" customWidth="1"/>
    <col min="7668" max="7668" width="15.25" style="2" customWidth="1"/>
    <col min="7669" max="7669" width="9.625" style="2" customWidth="1"/>
    <col min="7670" max="7670" width="20.5" style="2" customWidth="1"/>
    <col min="7671" max="7671" width="12.5" style="2" customWidth="1"/>
    <col min="7672" max="7673" width="15" style="2" customWidth="1"/>
    <col min="7674" max="7674" width="11.375" style="2" customWidth="1"/>
    <col min="7675" max="7675" width="9" style="2"/>
    <col min="7676" max="7676" width="13.25" style="2" customWidth="1"/>
    <col min="7677" max="7919" width="9" style="2"/>
    <col min="7920" max="7920" width="18.625" style="2" customWidth="1"/>
    <col min="7921" max="7921" width="19.125" style="2" customWidth="1"/>
    <col min="7922" max="7922" width="12" style="2" customWidth="1"/>
    <col min="7923" max="7923" width="12.375" style="2" customWidth="1"/>
    <col min="7924" max="7924" width="15.25" style="2" customWidth="1"/>
    <col min="7925" max="7925" width="9.625" style="2" customWidth="1"/>
    <col min="7926" max="7926" width="20.5" style="2" customWidth="1"/>
    <col min="7927" max="7927" width="12.5" style="2" customWidth="1"/>
    <col min="7928" max="7929" width="15" style="2" customWidth="1"/>
    <col min="7930" max="7930" width="11.375" style="2" customWidth="1"/>
    <col min="7931" max="7931" width="9" style="2"/>
    <col min="7932" max="7932" width="13.25" style="2" customWidth="1"/>
    <col min="7933" max="8175" width="9" style="2"/>
    <col min="8176" max="8176" width="18.625" style="2" customWidth="1"/>
    <col min="8177" max="8177" width="19.125" style="2" customWidth="1"/>
    <col min="8178" max="8178" width="12" style="2" customWidth="1"/>
    <col min="8179" max="8179" width="12.375" style="2" customWidth="1"/>
    <col min="8180" max="8180" width="15.25" style="2" customWidth="1"/>
    <col min="8181" max="8181" width="9.625" style="2" customWidth="1"/>
    <col min="8182" max="8182" width="20.5" style="2" customWidth="1"/>
    <col min="8183" max="8183" width="12.5" style="2" customWidth="1"/>
    <col min="8184" max="8185" width="15" style="2" customWidth="1"/>
    <col min="8186" max="8186" width="11.375" style="2" customWidth="1"/>
    <col min="8187" max="8187" width="9" style="2"/>
    <col min="8188" max="8188" width="13.25" style="2" customWidth="1"/>
    <col min="8189" max="8431" width="9" style="2"/>
    <col min="8432" max="8432" width="18.625" style="2" customWidth="1"/>
    <col min="8433" max="8433" width="19.125" style="2" customWidth="1"/>
    <col min="8434" max="8434" width="12" style="2" customWidth="1"/>
    <col min="8435" max="8435" width="12.375" style="2" customWidth="1"/>
    <col min="8436" max="8436" width="15.25" style="2" customWidth="1"/>
    <col min="8437" max="8437" width="9.625" style="2" customWidth="1"/>
    <col min="8438" max="8438" width="20.5" style="2" customWidth="1"/>
    <col min="8439" max="8439" width="12.5" style="2" customWidth="1"/>
    <col min="8440" max="8441" width="15" style="2" customWidth="1"/>
    <col min="8442" max="8442" width="11.375" style="2" customWidth="1"/>
    <col min="8443" max="8443" width="9" style="2"/>
    <col min="8444" max="8444" width="13.25" style="2" customWidth="1"/>
    <col min="8445" max="8687" width="9" style="2"/>
    <col min="8688" max="8688" width="18.625" style="2" customWidth="1"/>
    <col min="8689" max="8689" width="19.125" style="2" customWidth="1"/>
    <col min="8690" max="8690" width="12" style="2" customWidth="1"/>
    <col min="8691" max="8691" width="12.375" style="2" customWidth="1"/>
    <col min="8692" max="8692" width="15.25" style="2" customWidth="1"/>
    <col min="8693" max="8693" width="9.625" style="2" customWidth="1"/>
    <col min="8694" max="8694" width="20.5" style="2" customWidth="1"/>
    <col min="8695" max="8695" width="12.5" style="2" customWidth="1"/>
    <col min="8696" max="8697" width="15" style="2" customWidth="1"/>
    <col min="8698" max="8698" width="11.375" style="2" customWidth="1"/>
    <col min="8699" max="8699" width="9" style="2"/>
    <col min="8700" max="8700" width="13.25" style="2" customWidth="1"/>
    <col min="8701" max="8943" width="9" style="2"/>
    <col min="8944" max="8944" width="18.625" style="2" customWidth="1"/>
    <col min="8945" max="8945" width="19.125" style="2" customWidth="1"/>
    <col min="8946" max="8946" width="12" style="2" customWidth="1"/>
    <col min="8947" max="8947" width="12.375" style="2" customWidth="1"/>
    <col min="8948" max="8948" width="15.25" style="2" customWidth="1"/>
    <col min="8949" max="8949" width="9.625" style="2" customWidth="1"/>
    <col min="8950" max="8950" width="20.5" style="2" customWidth="1"/>
    <col min="8951" max="8951" width="12.5" style="2" customWidth="1"/>
    <col min="8952" max="8953" width="15" style="2" customWidth="1"/>
    <col min="8954" max="8954" width="11.375" style="2" customWidth="1"/>
    <col min="8955" max="8955" width="9" style="2"/>
    <col min="8956" max="8956" width="13.25" style="2" customWidth="1"/>
    <col min="8957" max="9199" width="9" style="2"/>
    <col min="9200" max="9200" width="18.625" style="2" customWidth="1"/>
    <col min="9201" max="9201" width="19.125" style="2" customWidth="1"/>
    <col min="9202" max="9202" width="12" style="2" customWidth="1"/>
    <col min="9203" max="9203" width="12.375" style="2" customWidth="1"/>
    <col min="9204" max="9204" width="15.25" style="2" customWidth="1"/>
    <col min="9205" max="9205" width="9.625" style="2" customWidth="1"/>
    <col min="9206" max="9206" width="20.5" style="2" customWidth="1"/>
    <col min="9207" max="9207" width="12.5" style="2" customWidth="1"/>
    <col min="9208" max="9209" width="15" style="2" customWidth="1"/>
    <col min="9210" max="9210" width="11.375" style="2" customWidth="1"/>
    <col min="9211" max="9211" width="9" style="2"/>
    <col min="9212" max="9212" width="13.25" style="2" customWidth="1"/>
    <col min="9213" max="9455" width="9" style="2"/>
    <col min="9456" max="9456" width="18.625" style="2" customWidth="1"/>
    <col min="9457" max="9457" width="19.125" style="2" customWidth="1"/>
    <col min="9458" max="9458" width="12" style="2" customWidth="1"/>
    <col min="9459" max="9459" width="12.375" style="2" customWidth="1"/>
    <col min="9460" max="9460" width="15.25" style="2" customWidth="1"/>
    <col min="9461" max="9461" width="9.625" style="2" customWidth="1"/>
    <col min="9462" max="9462" width="20.5" style="2" customWidth="1"/>
    <col min="9463" max="9463" width="12.5" style="2" customWidth="1"/>
    <col min="9464" max="9465" width="15" style="2" customWidth="1"/>
    <col min="9466" max="9466" width="11.375" style="2" customWidth="1"/>
    <col min="9467" max="9467" width="9" style="2"/>
    <col min="9468" max="9468" width="13.25" style="2" customWidth="1"/>
    <col min="9469" max="9711" width="9" style="2"/>
    <col min="9712" max="9712" width="18.625" style="2" customWidth="1"/>
    <col min="9713" max="9713" width="19.125" style="2" customWidth="1"/>
    <col min="9714" max="9714" width="12" style="2" customWidth="1"/>
    <col min="9715" max="9715" width="12.375" style="2" customWidth="1"/>
    <col min="9716" max="9716" width="15.25" style="2" customWidth="1"/>
    <col min="9717" max="9717" width="9.625" style="2" customWidth="1"/>
    <col min="9718" max="9718" width="20.5" style="2" customWidth="1"/>
    <col min="9719" max="9719" width="12.5" style="2" customWidth="1"/>
    <col min="9720" max="9721" width="15" style="2" customWidth="1"/>
    <col min="9722" max="9722" width="11.375" style="2" customWidth="1"/>
    <col min="9723" max="9723" width="9" style="2"/>
    <col min="9724" max="9724" width="13.25" style="2" customWidth="1"/>
    <col min="9725" max="9967" width="9" style="2"/>
    <col min="9968" max="9968" width="18.625" style="2" customWidth="1"/>
    <col min="9969" max="9969" width="19.125" style="2" customWidth="1"/>
    <col min="9970" max="9970" width="12" style="2" customWidth="1"/>
    <col min="9971" max="9971" width="12.375" style="2" customWidth="1"/>
    <col min="9972" max="9972" width="15.25" style="2" customWidth="1"/>
    <col min="9973" max="9973" width="9.625" style="2" customWidth="1"/>
    <col min="9974" max="9974" width="20.5" style="2" customWidth="1"/>
    <col min="9975" max="9975" width="12.5" style="2" customWidth="1"/>
    <col min="9976" max="9977" width="15" style="2" customWidth="1"/>
    <col min="9978" max="9978" width="11.375" style="2" customWidth="1"/>
    <col min="9979" max="9979" width="9" style="2"/>
    <col min="9980" max="9980" width="13.25" style="2" customWidth="1"/>
    <col min="9981" max="10223" width="9" style="2"/>
    <col min="10224" max="10224" width="18.625" style="2" customWidth="1"/>
    <col min="10225" max="10225" width="19.125" style="2" customWidth="1"/>
    <col min="10226" max="10226" width="12" style="2" customWidth="1"/>
    <col min="10227" max="10227" width="12.375" style="2" customWidth="1"/>
    <col min="10228" max="10228" width="15.25" style="2" customWidth="1"/>
    <col min="10229" max="10229" width="9.625" style="2" customWidth="1"/>
    <col min="10230" max="10230" width="20.5" style="2" customWidth="1"/>
    <col min="10231" max="10231" width="12.5" style="2" customWidth="1"/>
    <col min="10232" max="10233" width="15" style="2" customWidth="1"/>
    <col min="10234" max="10234" width="11.375" style="2" customWidth="1"/>
    <col min="10235" max="10235" width="9" style="2"/>
    <col min="10236" max="10236" width="13.25" style="2" customWidth="1"/>
    <col min="10237" max="10479" width="9" style="2"/>
    <col min="10480" max="10480" width="18.625" style="2" customWidth="1"/>
    <col min="10481" max="10481" width="19.125" style="2" customWidth="1"/>
    <col min="10482" max="10482" width="12" style="2" customWidth="1"/>
    <col min="10483" max="10483" width="12.375" style="2" customWidth="1"/>
    <col min="10484" max="10484" width="15.25" style="2" customWidth="1"/>
    <col min="10485" max="10485" width="9.625" style="2" customWidth="1"/>
    <col min="10486" max="10486" width="20.5" style="2" customWidth="1"/>
    <col min="10487" max="10487" width="12.5" style="2" customWidth="1"/>
    <col min="10488" max="10489" width="15" style="2" customWidth="1"/>
    <col min="10490" max="10490" width="11.375" style="2" customWidth="1"/>
    <col min="10491" max="10491" width="9" style="2"/>
    <col min="10492" max="10492" width="13.25" style="2" customWidth="1"/>
    <col min="10493" max="10735" width="9" style="2"/>
    <col min="10736" max="10736" width="18.625" style="2" customWidth="1"/>
    <col min="10737" max="10737" width="19.125" style="2" customWidth="1"/>
    <col min="10738" max="10738" width="12" style="2" customWidth="1"/>
    <col min="10739" max="10739" width="12.375" style="2" customWidth="1"/>
    <col min="10740" max="10740" width="15.25" style="2" customWidth="1"/>
    <col min="10741" max="10741" width="9.625" style="2" customWidth="1"/>
    <col min="10742" max="10742" width="20.5" style="2" customWidth="1"/>
    <col min="10743" max="10743" width="12.5" style="2" customWidth="1"/>
    <col min="10744" max="10745" width="15" style="2" customWidth="1"/>
    <col min="10746" max="10746" width="11.375" style="2" customWidth="1"/>
    <col min="10747" max="10747" width="9" style="2"/>
    <col min="10748" max="10748" width="13.25" style="2" customWidth="1"/>
    <col min="10749" max="10991" width="9" style="2"/>
    <col min="10992" max="10992" width="18.625" style="2" customWidth="1"/>
    <col min="10993" max="10993" width="19.125" style="2" customWidth="1"/>
    <col min="10994" max="10994" width="12" style="2" customWidth="1"/>
    <col min="10995" max="10995" width="12.375" style="2" customWidth="1"/>
    <col min="10996" max="10996" width="15.25" style="2" customWidth="1"/>
    <col min="10997" max="10997" width="9.625" style="2" customWidth="1"/>
    <col min="10998" max="10998" width="20.5" style="2" customWidth="1"/>
    <col min="10999" max="10999" width="12.5" style="2" customWidth="1"/>
    <col min="11000" max="11001" width="15" style="2" customWidth="1"/>
    <col min="11002" max="11002" width="11.375" style="2" customWidth="1"/>
    <col min="11003" max="11003" width="9" style="2"/>
    <col min="11004" max="11004" width="13.25" style="2" customWidth="1"/>
    <col min="11005" max="11247" width="9" style="2"/>
    <col min="11248" max="11248" width="18.625" style="2" customWidth="1"/>
    <col min="11249" max="11249" width="19.125" style="2" customWidth="1"/>
    <col min="11250" max="11250" width="12" style="2" customWidth="1"/>
    <col min="11251" max="11251" width="12.375" style="2" customWidth="1"/>
    <col min="11252" max="11252" width="15.25" style="2" customWidth="1"/>
    <col min="11253" max="11253" width="9.625" style="2" customWidth="1"/>
    <col min="11254" max="11254" width="20.5" style="2" customWidth="1"/>
    <col min="11255" max="11255" width="12.5" style="2" customWidth="1"/>
    <col min="11256" max="11257" width="15" style="2" customWidth="1"/>
    <col min="11258" max="11258" width="11.375" style="2" customWidth="1"/>
    <col min="11259" max="11259" width="9" style="2"/>
    <col min="11260" max="11260" width="13.25" style="2" customWidth="1"/>
    <col min="11261" max="11503" width="9" style="2"/>
    <col min="11504" max="11504" width="18.625" style="2" customWidth="1"/>
    <col min="11505" max="11505" width="19.125" style="2" customWidth="1"/>
    <col min="11506" max="11506" width="12" style="2" customWidth="1"/>
    <col min="11507" max="11507" width="12.375" style="2" customWidth="1"/>
    <col min="11508" max="11508" width="15.25" style="2" customWidth="1"/>
    <col min="11509" max="11509" width="9.625" style="2" customWidth="1"/>
    <col min="11510" max="11510" width="20.5" style="2" customWidth="1"/>
    <col min="11511" max="11511" width="12.5" style="2" customWidth="1"/>
    <col min="11512" max="11513" width="15" style="2" customWidth="1"/>
    <col min="11514" max="11514" width="11.375" style="2" customWidth="1"/>
    <col min="11515" max="11515" width="9" style="2"/>
    <col min="11516" max="11516" width="13.25" style="2" customWidth="1"/>
    <col min="11517" max="11759" width="9" style="2"/>
    <col min="11760" max="11760" width="18.625" style="2" customWidth="1"/>
    <col min="11761" max="11761" width="19.125" style="2" customWidth="1"/>
    <col min="11762" max="11762" width="12" style="2" customWidth="1"/>
    <col min="11763" max="11763" width="12.375" style="2" customWidth="1"/>
    <col min="11764" max="11764" width="15.25" style="2" customWidth="1"/>
    <col min="11765" max="11765" width="9.625" style="2" customWidth="1"/>
    <col min="11766" max="11766" width="20.5" style="2" customWidth="1"/>
    <col min="11767" max="11767" width="12.5" style="2" customWidth="1"/>
    <col min="11768" max="11769" width="15" style="2" customWidth="1"/>
    <col min="11770" max="11770" width="11.375" style="2" customWidth="1"/>
    <col min="11771" max="11771" width="9" style="2"/>
    <col min="11772" max="11772" width="13.25" style="2" customWidth="1"/>
    <col min="11773" max="12015" width="9" style="2"/>
    <col min="12016" max="12016" width="18.625" style="2" customWidth="1"/>
    <col min="12017" max="12017" width="19.125" style="2" customWidth="1"/>
    <col min="12018" max="12018" width="12" style="2" customWidth="1"/>
    <col min="12019" max="12019" width="12.375" style="2" customWidth="1"/>
    <col min="12020" max="12020" width="15.25" style="2" customWidth="1"/>
    <col min="12021" max="12021" width="9.625" style="2" customWidth="1"/>
    <col min="12022" max="12022" width="20.5" style="2" customWidth="1"/>
    <col min="12023" max="12023" width="12.5" style="2" customWidth="1"/>
    <col min="12024" max="12025" width="15" style="2" customWidth="1"/>
    <col min="12026" max="12026" width="11.375" style="2" customWidth="1"/>
    <col min="12027" max="12027" width="9" style="2"/>
    <col min="12028" max="12028" width="13.25" style="2" customWidth="1"/>
    <col min="12029" max="12271" width="9" style="2"/>
    <col min="12272" max="12272" width="18.625" style="2" customWidth="1"/>
    <col min="12273" max="12273" width="19.125" style="2" customWidth="1"/>
    <col min="12274" max="12274" width="12" style="2" customWidth="1"/>
    <col min="12275" max="12275" width="12.375" style="2" customWidth="1"/>
    <col min="12276" max="12276" width="15.25" style="2" customWidth="1"/>
    <col min="12277" max="12277" width="9.625" style="2" customWidth="1"/>
    <col min="12278" max="12278" width="20.5" style="2" customWidth="1"/>
    <col min="12279" max="12279" width="12.5" style="2" customWidth="1"/>
    <col min="12280" max="12281" width="15" style="2" customWidth="1"/>
    <col min="12282" max="12282" width="11.375" style="2" customWidth="1"/>
    <col min="12283" max="12283" width="9" style="2"/>
    <col min="12284" max="12284" width="13.25" style="2" customWidth="1"/>
    <col min="12285" max="12527" width="9" style="2"/>
    <col min="12528" max="12528" width="18.625" style="2" customWidth="1"/>
    <col min="12529" max="12529" width="19.125" style="2" customWidth="1"/>
    <col min="12530" max="12530" width="12" style="2" customWidth="1"/>
    <col min="12531" max="12531" width="12.375" style="2" customWidth="1"/>
    <col min="12532" max="12532" width="15.25" style="2" customWidth="1"/>
    <col min="12533" max="12533" width="9.625" style="2" customWidth="1"/>
    <col min="12534" max="12534" width="20.5" style="2" customWidth="1"/>
    <col min="12535" max="12535" width="12.5" style="2" customWidth="1"/>
    <col min="12536" max="12537" width="15" style="2" customWidth="1"/>
    <col min="12538" max="12538" width="11.375" style="2" customWidth="1"/>
    <col min="12539" max="12539" width="9" style="2"/>
    <col min="12540" max="12540" width="13.25" style="2" customWidth="1"/>
    <col min="12541" max="12783" width="9" style="2"/>
    <col min="12784" max="12784" width="18.625" style="2" customWidth="1"/>
    <col min="12785" max="12785" width="19.125" style="2" customWidth="1"/>
    <col min="12786" max="12786" width="12" style="2" customWidth="1"/>
    <col min="12787" max="12787" width="12.375" style="2" customWidth="1"/>
    <col min="12788" max="12788" width="15.25" style="2" customWidth="1"/>
    <col min="12789" max="12789" width="9.625" style="2" customWidth="1"/>
    <col min="12790" max="12790" width="20.5" style="2" customWidth="1"/>
    <col min="12791" max="12791" width="12.5" style="2" customWidth="1"/>
    <col min="12792" max="12793" width="15" style="2" customWidth="1"/>
    <col min="12794" max="12794" width="11.375" style="2" customWidth="1"/>
    <col min="12795" max="12795" width="9" style="2"/>
    <col min="12796" max="12796" width="13.25" style="2" customWidth="1"/>
    <col min="12797" max="13039" width="9" style="2"/>
    <col min="13040" max="13040" width="18.625" style="2" customWidth="1"/>
    <col min="13041" max="13041" width="19.125" style="2" customWidth="1"/>
    <col min="13042" max="13042" width="12" style="2" customWidth="1"/>
    <col min="13043" max="13043" width="12.375" style="2" customWidth="1"/>
    <col min="13044" max="13044" width="15.25" style="2" customWidth="1"/>
    <col min="13045" max="13045" width="9.625" style="2" customWidth="1"/>
    <col min="13046" max="13046" width="20.5" style="2" customWidth="1"/>
    <col min="13047" max="13047" width="12.5" style="2" customWidth="1"/>
    <col min="13048" max="13049" width="15" style="2" customWidth="1"/>
    <col min="13050" max="13050" width="11.375" style="2" customWidth="1"/>
    <col min="13051" max="13051" width="9" style="2"/>
    <col min="13052" max="13052" width="13.25" style="2" customWidth="1"/>
    <col min="13053" max="13295" width="9" style="2"/>
    <col min="13296" max="13296" width="18.625" style="2" customWidth="1"/>
    <col min="13297" max="13297" width="19.125" style="2" customWidth="1"/>
    <col min="13298" max="13298" width="12" style="2" customWidth="1"/>
    <col min="13299" max="13299" width="12.375" style="2" customWidth="1"/>
    <col min="13300" max="13300" width="15.25" style="2" customWidth="1"/>
    <col min="13301" max="13301" width="9.625" style="2" customWidth="1"/>
    <col min="13302" max="13302" width="20.5" style="2" customWidth="1"/>
    <col min="13303" max="13303" width="12.5" style="2" customWidth="1"/>
    <col min="13304" max="13305" width="15" style="2" customWidth="1"/>
    <col min="13306" max="13306" width="11.375" style="2" customWidth="1"/>
    <col min="13307" max="13307" width="9" style="2"/>
    <col min="13308" max="13308" width="13.25" style="2" customWidth="1"/>
    <col min="13309" max="13551" width="9" style="2"/>
    <col min="13552" max="13552" width="18.625" style="2" customWidth="1"/>
    <col min="13553" max="13553" width="19.125" style="2" customWidth="1"/>
    <col min="13554" max="13554" width="12" style="2" customWidth="1"/>
    <col min="13555" max="13555" width="12.375" style="2" customWidth="1"/>
    <col min="13556" max="13556" width="15.25" style="2" customWidth="1"/>
    <col min="13557" max="13557" width="9.625" style="2" customWidth="1"/>
    <col min="13558" max="13558" width="20.5" style="2" customWidth="1"/>
    <col min="13559" max="13559" width="12.5" style="2" customWidth="1"/>
    <col min="13560" max="13561" width="15" style="2" customWidth="1"/>
    <col min="13562" max="13562" width="11.375" style="2" customWidth="1"/>
    <col min="13563" max="13563" width="9" style="2"/>
    <col min="13564" max="13564" width="13.25" style="2" customWidth="1"/>
    <col min="13565" max="13807" width="9" style="2"/>
    <col min="13808" max="13808" width="18.625" style="2" customWidth="1"/>
    <col min="13809" max="13809" width="19.125" style="2" customWidth="1"/>
    <col min="13810" max="13810" width="12" style="2" customWidth="1"/>
    <col min="13811" max="13811" width="12.375" style="2" customWidth="1"/>
    <col min="13812" max="13812" width="15.25" style="2" customWidth="1"/>
    <col min="13813" max="13813" width="9.625" style="2" customWidth="1"/>
    <col min="13814" max="13814" width="20.5" style="2" customWidth="1"/>
    <col min="13815" max="13815" width="12.5" style="2" customWidth="1"/>
    <col min="13816" max="13817" width="15" style="2" customWidth="1"/>
    <col min="13818" max="13818" width="11.375" style="2" customWidth="1"/>
    <col min="13819" max="13819" width="9" style="2"/>
    <col min="13820" max="13820" width="13.25" style="2" customWidth="1"/>
    <col min="13821" max="14063" width="9" style="2"/>
    <col min="14064" max="14064" width="18.625" style="2" customWidth="1"/>
    <col min="14065" max="14065" width="19.125" style="2" customWidth="1"/>
    <col min="14066" max="14066" width="12" style="2" customWidth="1"/>
    <col min="14067" max="14067" width="12.375" style="2" customWidth="1"/>
    <col min="14068" max="14068" width="15.25" style="2" customWidth="1"/>
    <col min="14069" max="14069" width="9.625" style="2" customWidth="1"/>
    <col min="14070" max="14070" width="20.5" style="2" customWidth="1"/>
    <col min="14071" max="14071" width="12.5" style="2" customWidth="1"/>
    <col min="14072" max="14073" width="15" style="2" customWidth="1"/>
    <col min="14074" max="14074" width="11.375" style="2" customWidth="1"/>
    <col min="14075" max="14075" width="9" style="2"/>
    <col min="14076" max="14076" width="13.25" style="2" customWidth="1"/>
    <col min="14077" max="14319" width="9" style="2"/>
    <col min="14320" max="14320" width="18.625" style="2" customWidth="1"/>
    <col min="14321" max="14321" width="19.125" style="2" customWidth="1"/>
    <col min="14322" max="14322" width="12" style="2" customWidth="1"/>
    <col min="14323" max="14323" width="12.375" style="2" customWidth="1"/>
    <col min="14324" max="14324" width="15.25" style="2" customWidth="1"/>
    <col min="14325" max="14325" width="9.625" style="2" customWidth="1"/>
    <col min="14326" max="14326" width="20.5" style="2" customWidth="1"/>
    <col min="14327" max="14327" width="12.5" style="2" customWidth="1"/>
    <col min="14328" max="14329" width="15" style="2" customWidth="1"/>
    <col min="14330" max="14330" width="11.375" style="2" customWidth="1"/>
    <col min="14331" max="14331" width="9" style="2"/>
    <col min="14332" max="14332" width="13.25" style="2" customWidth="1"/>
    <col min="14333" max="14575" width="9" style="2"/>
    <col min="14576" max="14576" width="18.625" style="2" customWidth="1"/>
    <col min="14577" max="14577" width="19.125" style="2" customWidth="1"/>
    <col min="14578" max="14578" width="12" style="2" customWidth="1"/>
    <col min="14579" max="14579" width="12.375" style="2" customWidth="1"/>
    <col min="14580" max="14580" width="15.25" style="2" customWidth="1"/>
    <col min="14581" max="14581" width="9.625" style="2" customWidth="1"/>
    <col min="14582" max="14582" width="20.5" style="2" customWidth="1"/>
    <col min="14583" max="14583" width="12.5" style="2" customWidth="1"/>
    <col min="14584" max="14585" width="15" style="2" customWidth="1"/>
    <col min="14586" max="14586" width="11.375" style="2" customWidth="1"/>
    <col min="14587" max="14587" width="9" style="2"/>
    <col min="14588" max="14588" width="13.25" style="2" customWidth="1"/>
    <col min="14589" max="14831" width="9" style="2"/>
    <col min="14832" max="14832" width="18.625" style="2" customWidth="1"/>
    <col min="14833" max="14833" width="19.125" style="2" customWidth="1"/>
    <col min="14834" max="14834" width="12" style="2" customWidth="1"/>
    <col min="14835" max="14835" width="12.375" style="2" customWidth="1"/>
    <col min="14836" max="14836" width="15.25" style="2" customWidth="1"/>
    <col min="14837" max="14837" width="9.625" style="2" customWidth="1"/>
    <col min="14838" max="14838" width="20.5" style="2" customWidth="1"/>
    <col min="14839" max="14839" width="12.5" style="2" customWidth="1"/>
    <col min="14840" max="14841" width="15" style="2" customWidth="1"/>
    <col min="14842" max="14842" width="11.375" style="2" customWidth="1"/>
    <col min="14843" max="14843" width="9" style="2"/>
    <col min="14844" max="14844" width="13.25" style="2" customWidth="1"/>
    <col min="14845" max="15087" width="9" style="2"/>
    <col min="15088" max="15088" width="18.625" style="2" customWidth="1"/>
    <col min="15089" max="15089" width="19.125" style="2" customWidth="1"/>
    <col min="15090" max="15090" width="12" style="2" customWidth="1"/>
    <col min="15091" max="15091" width="12.375" style="2" customWidth="1"/>
    <col min="15092" max="15092" width="15.25" style="2" customWidth="1"/>
    <col min="15093" max="15093" width="9.625" style="2" customWidth="1"/>
    <col min="15094" max="15094" width="20.5" style="2" customWidth="1"/>
    <col min="15095" max="15095" width="12.5" style="2" customWidth="1"/>
    <col min="15096" max="15097" width="15" style="2" customWidth="1"/>
    <col min="15098" max="15098" width="11.375" style="2" customWidth="1"/>
    <col min="15099" max="15099" width="9" style="2"/>
    <col min="15100" max="15100" width="13.25" style="2" customWidth="1"/>
    <col min="15101" max="15343" width="9" style="2"/>
    <col min="15344" max="15344" width="18.625" style="2" customWidth="1"/>
    <col min="15345" max="15345" width="19.125" style="2" customWidth="1"/>
    <col min="15346" max="15346" width="12" style="2" customWidth="1"/>
    <col min="15347" max="15347" width="12.375" style="2" customWidth="1"/>
    <col min="15348" max="15348" width="15.25" style="2" customWidth="1"/>
    <col min="15349" max="15349" width="9.625" style="2" customWidth="1"/>
    <col min="15350" max="15350" width="20.5" style="2" customWidth="1"/>
    <col min="15351" max="15351" width="12.5" style="2" customWidth="1"/>
    <col min="15352" max="15353" width="15" style="2" customWidth="1"/>
    <col min="15354" max="15354" width="11.375" style="2" customWidth="1"/>
    <col min="15355" max="15355" width="9" style="2"/>
    <col min="15356" max="15356" width="13.25" style="2" customWidth="1"/>
    <col min="15357" max="15599" width="9" style="2"/>
    <col min="15600" max="15600" width="18.625" style="2" customWidth="1"/>
    <col min="15601" max="15601" width="19.125" style="2" customWidth="1"/>
    <col min="15602" max="15602" width="12" style="2" customWidth="1"/>
    <col min="15603" max="15603" width="12.375" style="2" customWidth="1"/>
    <col min="15604" max="15604" width="15.25" style="2" customWidth="1"/>
    <col min="15605" max="15605" width="9.625" style="2" customWidth="1"/>
    <col min="15606" max="15606" width="20.5" style="2" customWidth="1"/>
    <col min="15607" max="15607" width="12.5" style="2" customWidth="1"/>
    <col min="15608" max="15609" width="15" style="2" customWidth="1"/>
    <col min="15610" max="15610" width="11.375" style="2" customWidth="1"/>
    <col min="15611" max="15611" width="9" style="2"/>
    <col min="15612" max="15612" width="13.25" style="2" customWidth="1"/>
    <col min="15613" max="15855" width="9" style="2"/>
    <col min="15856" max="15856" width="18.625" style="2" customWidth="1"/>
    <col min="15857" max="15857" width="19.125" style="2" customWidth="1"/>
    <col min="15858" max="15858" width="12" style="2" customWidth="1"/>
    <col min="15859" max="15859" width="12.375" style="2" customWidth="1"/>
    <col min="15860" max="15860" width="15.25" style="2" customWidth="1"/>
    <col min="15861" max="15861" width="9.625" style="2" customWidth="1"/>
    <col min="15862" max="15862" width="20.5" style="2" customWidth="1"/>
    <col min="15863" max="15863" width="12.5" style="2" customWidth="1"/>
    <col min="15864" max="15865" width="15" style="2" customWidth="1"/>
    <col min="15866" max="15866" width="11.375" style="2" customWidth="1"/>
    <col min="15867" max="15867" width="9" style="2"/>
    <col min="15868" max="15868" width="13.25" style="2" customWidth="1"/>
    <col min="15869" max="16111" width="9" style="2"/>
    <col min="16112" max="16112" width="18.625" style="2" customWidth="1"/>
    <col min="16113" max="16113" width="19.125" style="2" customWidth="1"/>
    <col min="16114" max="16114" width="12" style="2" customWidth="1"/>
    <col min="16115" max="16115" width="12.375" style="2" customWidth="1"/>
    <col min="16116" max="16116" width="15.25" style="2" customWidth="1"/>
    <col min="16117" max="16117" width="9.625" style="2" customWidth="1"/>
    <col min="16118" max="16118" width="20.5" style="2" customWidth="1"/>
    <col min="16119" max="16119" width="12.5" style="2" customWidth="1"/>
    <col min="16120" max="16121" width="15" style="2" customWidth="1"/>
    <col min="16122" max="16122" width="11.375" style="2" customWidth="1"/>
    <col min="16123" max="16123" width="9" style="2"/>
    <col min="16124" max="16124" width="13.25" style="2" customWidth="1"/>
    <col min="16125" max="16384" width="9" style="2"/>
  </cols>
  <sheetData>
    <row r="1" ht="18" customHeight="1" spans="1:12">
      <c r="A1" s="6" t="s">
        <v>0</v>
      </c>
      <c r="B1" s="6"/>
      <c r="C1" s="6"/>
      <c r="D1" s="6"/>
      <c r="E1" s="6"/>
      <c r="F1" s="7"/>
      <c r="G1" s="6"/>
      <c r="H1" s="6"/>
      <c r="I1" s="7"/>
      <c r="J1" s="6"/>
      <c r="K1" s="6"/>
      <c r="L1" s="6"/>
    </row>
    <row r="2" ht="18" customHeight="1" spans="1:12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="1" customFormat="1" ht="31" customHeight="1" spans="1:12">
      <c r="A3" s="10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2" t="s">
        <v>7</v>
      </c>
      <c r="G3" s="13" t="s">
        <v>8</v>
      </c>
      <c r="H3" s="10" t="s">
        <v>9</v>
      </c>
      <c r="I3" s="12" t="s">
        <v>10</v>
      </c>
      <c r="J3" s="12" t="s">
        <v>11</v>
      </c>
      <c r="K3" s="12" t="s">
        <v>12</v>
      </c>
      <c r="L3" s="12" t="s">
        <v>13</v>
      </c>
    </row>
    <row r="4" s="1" customFormat="1" ht="31" customHeight="1" spans="1:12">
      <c r="A4" s="14" t="s">
        <v>14</v>
      </c>
      <c r="B4" s="15"/>
      <c r="C4" s="16"/>
      <c r="D4" s="17"/>
      <c r="E4" s="18"/>
      <c r="F4" s="19">
        <f>SUM(SUMIFS($F$4:$F$72,$A$4:$A$72,A5,$E$4:$E$72,{"3年","5年","7年"}),SUMIFS($F$4:$F$72,$A$4:$A$72,A5,$E$4:$E$72,{"10年","15年","20年"})/2)</f>
        <v>107904.26</v>
      </c>
      <c r="G4" s="20"/>
      <c r="H4" s="17"/>
      <c r="I4" s="19">
        <f>SUMIFS($I$4:$I$115,$A$4:$A$115,A5)</f>
        <v>53040000</v>
      </c>
      <c r="J4" s="19">
        <f>SUMIFS($J$4:$J$115,$A$4:$A$115,A5)</f>
        <v>37388415.4</v>
      </c>
      <c r="K4" s="19">
        <f>SUMIFS($K$4:$K$115,$A$4:$A$115,A5)</f>
        <v>4521.45</v>
      </c>
      <c r="L4" s="19">
        <f>SUMIFS($L$4:$L$115,$A$4:$A$115,A5)</f>
        <v>90432936.8499999</v>
      </c>
    </row>
    <row r="5" ht="16" customHeight="1" spans="1:12">
      <c r="A5" s="14" t="s">
        <v>15</v>
      </c>
      <c r="B5" s="21" t="s">
        <v>16</v>
      </c>
      <c r="C5" s="22" t="s">
        <v>17</v>
      </c>
      <c r="D5" s="23" t="s">
        <v>18</v>
      </c>
      <c r="E5" s="24" t="s">
        <v>19</v>
      </c>
      <c r="F5" s="25">
        <v>444</v>
      </c>
      <c r="G5" s="26">
        <v>0.0352</v>
      </c>
      <c r="H5" s="27" t="s">
        <v>20</v>
      </c>
      <c r="I5" s="25">
        <v>4440000</v>
      </c>
      <c r="J5" s="25">
        <f>F5*G5*10000</f>
        <v>156288</v>
      </c>
      <c r="K5" s="25">
        <f t="shared" ref="K5:K53" si="0">ROUND((J5+I5)*0.00005,2)</f>
        <v>229.81</v>
      </c>
      <c r="L5" s="25">
        <f t="shared" ref="L5:L68" si="1">I5+J5+K5</f>
        <v>4596517.81</v>
      </c>
    </row>
    <row r="6" ht="16" customHeight="1" spans="1:12">
      <c r="A6" s="14" t="s">
        <v>15</v>
      </c>
      <c r="B6" s="21" t="s">
        <v>16</v>
      </c>
      <c r="C6" s="22" t="s">
        <v>17</v>
      </c>
      <c r="D6" s="23" t="s">
        <v>18</v>
      </c>
      <c r="E6" s="24" t="s">
        <v>19</v>
      </c>
      <c r="F6" s="25">
        <v>70</v>
      </c>
      <c r="G6" s="26">
        <v>0.0352</v>
      </c>
      <c r="H6" s="27" t="s">
        <v>20</v>
      </c>
      <c r="I6" s="25">
        <v>700000</v>
      </c>
      <c r="J6" s="25">
        <f>F6*G6*10000</f>
        <v>24640</v>
      </c>
      <c r="K6" s="25">
        <f t="shared" si="0"/>
        <v>36.23</v>
      </c>
      <c r="L6" s="25">
        <f t="shared" si="1"/>
        <v>724676.23</v>
      </c>
    </row>
    <row r="7" ht="16" customHeight="1" spans="1:12">
      <c r="A7" s="14" t="s">
        <v>15</v>
      </c>
      <c r="B7" s="21" t="s">
        <v>21</v>
      </c>
      <c r="C7" s="22" t="s">
        <v>17</v>
      </c>
      <c r="D7" s="23" t="s">
        <v>18</v>
      </c>
      <c r="E7" s="24" t="s">
        <v>22</v>
      </c>
      <c r="F7" s="25">
        <v>667</v>
      </c>
      <c r="G7" s="26">
        <v>0.0358</v>
      </c>
      <c r="H7" s="27" t="s">
        <v>20</v>
      </c>
      <c r="I7" s="25">
        <f t="shared" ref="I7:I10" si="2">IF((YEAR(D7)+LEFT(E7,2*LEN(E7)-LENB(E7)))=2021,F7*10000,0)</f>
        <v>0</v>
      </c>
      <c r="J7" s="25">
        <f t="shared" ref="J7:J10" si="3">F7*G7*10000*0.5</f>
        <v>119393</v>
      </c>
      <c r="K7" s="25">
        <f t="shared" si="0"/>
        <v>5.97</v>
      </c>
      <c r="L7" s="25">
        <f t="shared" si="1"/>
        <v>119398.97</v>
      </c>
    </row>
    <row r="8" ht="16" customHeight="1" spans="1:12">
      <c r="A8" s="14" t="s">
        <v>15</v>
      </c>
      <c r="B8" s="21" t="s">
        <v>21</v>
      </c>
      <c r="C8" s="22" t="s">
        <v>17</v>
      </c>
      <c r="D8" s="23" t="s">
        <v>18</v>
      </c>
      <c r="E8" s="24" t="s">
        <v>22</v>
      </c>
      <c r="F8" s="25">
        <v>667</v>
      </c>
      <c r="G8" s="26">
        <v>0.0358</v>
      </c>
      <c r="H8" s="27" t="s">
        <v>23</v>
      </c>
      <c r="I8" s="25">
        <f t="shared" si="2"/>
        <v>0</v>
      </c>
      <c r="J8" s="25">
        <f t="shared" si="3"/>
        <v>119393</v>
      </c>
      <c r="K8" s="25">
        <f t="shared" si="0"/>
        <v>5.97</v>
      </c>
      <c r="L8" s="25">
        <f t="shared" si="1"/>
        <v>119398.97</v>
      </c>
    </row>
    <row r="9" ht="16" customHeight="1" spans="1:12">
      <c r="A9" s="14" t="s">
        <v>15</v>
      </c>
      <c r="B9" s="21" t="s">
        <v>21</v>
      </c>
      <c r="C9" s="22" t="s">
        <v>17</v>
      </c>
      <c r="D9" s="23" t="s">
        <v>18</v>
      </c>
      <c r="E9" s="24" t="s">
        <v>22</v>
      </c>
      <c r="F9" s="25">
        <v>70</v>
      </c>
      <c r="G9" s="26">
        <v>0.0358</v>
      </c>
      <c r="H9" s="27" t="s">
        <v>20</v>
      </c>
      <c r="I9" s="25">
        <f t="shared" si="2"/>
        <v>0</v>
      </c>
      <c r="J9" s="25">
        <f t="shared" si="3"/>
        <v>12530</v>
      </c>
      <c r="K9" s="25">
        <f t="shared" si="0"/>
        <v>0.63</v>
      </c>
      <c r="L9" s="25">
        <f t="shared" si="1"/>
        <v>12530.63</v>
      </c>
    </row>
    <row r="10" ht="16" customHeight="1" spans="1:12">
      <c r="A10" s="14" t="s">
        <v>15</v>
      </c>
      <c r="B10" s="21" t="s">
        <v>21</v>
      </c>
      <c r="C10" s="22" t="s">
        <v>17</v>
      </c>
      <c r="D10" s="23" t="s">
        <v>18</v>
      </c>
      <c r="E10" s="24" t="s">
        <v>22</v>
      </c>
      <c r="F10" s="25">
        <v>70</v>
      </c>
      <c r="G10" s="26">
        <v>0.0358</v>
      </c>
      <c r="H10" s="27" t="s">
        <v>23</v>
      </c>
      <c r="I10" s="25">
        <f t="shared" si="2"/>
        <v>0</v>
      </c>
      <c r="J10" s="25">
        <f t="shared" si="3"/>
        <v>12530</v>
      </c>
      <c r="K10" s="25">
        <f t="shared" si="0"/>
        <v>0.63</v>
      </c>
      <c r="L10" s="25">
        <f t="shared" si="1"/>
        <v>12530.63</v>
      </c>
    </row>
    <row r="11" ht="16" customHeight="1" spans="1:12">
      <c r="A11" s="14" t="s">
        <v>15</v>
      </c>
      <c r="B11" s="21" t="s">
        <v>24</v>
      </c>
      <c r="C11" s="22" t="s">
        <v>17</v>
      </c>
      <c r="D11" s="23" t="s">
        <v>25</v>
      </c>
      <c r="E11" s="24" t="s">
        <v>19</v>
      </c>
      <c r="F11" s="25">
        <v>830</v>
      </c>
      <c r="G11" s="26">
        <v>0.0323</v>
      </c>
      <c r="H11" s="27" t="s">
        <v>26</v>
      </c>
      <c r="I11" s="25">
        <v>8300000</v>
      </c>
      <c r="J11" s="25">
        <f>F11*G11*10000</f>
        <v>268090</v>
      </c>
      <c r="K11" s="25">
        <f t="shared" si="0"/>
        <v>428.4</v>
      </c>
      <c r="L11" s="25">
        <f t="shared" si="1"/>
        <v>8568518.4</v>
      </c>
    </row>
    <row r="12" ht="16" customHeight="1" spans="1:12">
      <c r="A12" s="14" t="s">
        <v>15</v>
      </c>
      <c r="B12" s="21" t="s">
        <v>27</v>
      </c>
      <c r="C12" s="22" t="s">
        <v>17</v>
      </c>
      <c r="D12" s="23" t="s">
        <v>25</v>
      </c>
      <c r="E12" s="24" t="s">
        <v>22</v>
      </c>
      <c r="F12" s="25">
        <v>807</v>
      </c>
      <c r="G12" s="26">
        <v>0.0323</v>
      </c>
      <c r="H12" s="27" t="s">
        <v>28</v>
      </c>
      <c r="I12" s="25">
        <f t="shared" ref="I12:I23" si="4">IF((YEAR(D12)+LEFT(E12,2*LEN(E12)-LENB(E12)))=2021,F12*10000,0)</f>
        <v>0</v>
      </c>
      <c r="J12" s="25">
        <f t="shared" ref="J12:J16" si="5">F12*G12*10000*0.5</f>
        <v>130330.5</v>
      </c>
      <c r="K12" s="25">
        <f t="shared" si="0"/>
        <v>6.52</v>
      </c>
      <c r="L12" s="25">
        <f t="shared" si="1"/>
        <v>130337.02</v>
      </c>
    </row>
    <row r="13" ht="16" customHeight="1" spans="1:12">
      <c r="A13" s="14" t="s">
        <v>15</v>
      </c>
      <c r="B13" s="21" t="s">
        <v>27</v>
      </c>
      <c r="C13" s="22" t="s">
        <v>17</v>
      </c>
      <c r="D13" s="23" t="s">
        <v>25</v>
      </c>
      <c r="E13" s="24" t="s">
        <v>22</v>
      </c>
      <c r="F13" s="25">
        <v>807</v>
      </c>
      <c r="G13" s="26">
        <v>0.0323</v>
      </c>
      <c r="H13" s="27" t="s">
        <v>26</v>
      </c>
      <c r="I13" s="25">
        <f t="shared" si="4"/>
        <v>0</v>
      </c>
      <c r="J13" s="25">
        <f t="shared" si="5"/>
        <v>130330.5</v>
      </c>
      <c r="K13" s="25">
        <f t="shared" si="0"/>
        <v>6.52</v>
      </c>
      <c r="L13" s="25">
        <f t="shared" si="1"/>
        <v>130337.02</v>
      </c>
    </row>
    <row r="14" ht="16" customHeight="1" spans="1:12">
      <c r="A14" s="14" t="s">
        <v>15</v>
      </c>
      <c r="B14" s="21" t="s">
        <v>29</v>
      </c>
      <c r="C14" s="22" t="s">
        <v>17</v>
      </c>
      <c r="D14" s="23" t="s">
        <v>30</v>
      </c>
      <c r="E14" s="24" t="s">
        <v>19</v>
      </c>
      <c r="F14" s="25">
        <v>443</v>
      </c>
      <c r="G14" s="26">
        <v>0.0298</v>
      </c>
      <c r="H14" s="27" t="s">
        <v>31</v>
      </c>
      <c r="I14" s="25">
        <f t="shared" si="4"/>
        <v>0</v>
      </c>
      <c r="J14" s="25">
        <f>F14*G14*10000</f>
        <v>132014</v>
      </c>
      <c r="K14" s="25">
        <f t="shared" si="0"/>
        <v>6.6</v>
      </c>
      <c r="L14" s="25">
        <f t="shared" si="1"/>
        <v>132020.6</v>
      </c>
    </row>
    <row r="15" ht="16" customHeight="1" spans="1:12">
      <c r="A15" s="14" t="s">
        <v>15</v>
      </c>
      <c r="B15" s="21" t="s">
        <v>32</v>
      </c>
      <c r="C15" s="22" t="s">
        <v>17</v>
      </c>
      <c r="D15" s="23" t="s">
        <v>30</v>
      </c>
      <c r="E15" s="24" t="s">
        <v>22</v>
      </c>
      <c r="F15" s="25">
        <v>483</v>
      </c>
      <c r="G15" s="26">
        <v>0.0312</v>
      </c>
      <c r="H15" s="27" t="s">
        <v>31</v>
      </c>
      <c r="I15" s="25">
        <f t="shared" si="4"/>
        <v>0</v>
      </c>
      <c r="J15" s="25">
        <f t="shared" si="5"/>
        <v>75348</v>
      </c>
      <c r="K15" s="25">
        <f t="shared" si="0"/>
        <v>3.77</v>
      </c>
      <c r="L15" s="25">
        <f t="shared" si="1"/>
        <v>75351.77</v>
      </c>
    </row>
    <row r="16" ht="16" customHeight="1" spans="1:12">
      <c r="A16" s="14" t="s">
        <v>15</v>
      </c>
      <c r="B16" s="21" t="s">
        <v>32</v>
      </c>
      <c r="C16" s="22" t="s">
        <v>17</v>
      </c>
      <c r="D16" s="23" t="s">
        <v>30</v>
      </c>
      <c r="E16" s="24" t="s">
        <v>22</v>
      </c>
      <c r="F16" s="25">
        <v>483</v>
      </c>
      <c r="G16" s="26">
        <v>0.0312</v>
      </c>
      <c r="H16" s="27" t="s">
        <v>33</v>
      </c>
      <c r="I16" s="25">
        <f t="shared" si="4"/>
        <v>0</v>
      </c>
      <c r="J16" s="25">
        <f t="shared" si="5"/>
        <v>75348</v>
      </c>
      <c r="K16" s="25">
        <f t="shared" si="0"/>
        <v>3.77</v>
      </c>
      <c r="L16" s="25">
        <f t="shared" si="1"/>
        <v>75351.77</v>
      </c>
    </row>
    <row r="17" ht="16" customHeight="1" spans="1:12">
      <c r="A17" s="14" t="s">
        <v>15</v>
      </c>
      <c r="B17" s="21" t="s">
        <v>34</v>
      </c>
      <c r="C17" s="22" t="s">
        <v>17</v>
      </c>
      <c r="D17" s="23" t="s">
        <v>35</v>
      </c>
      <c r="E17" s="24" t="s">
        <v>19</v>
      </c>
      <c r="F17" s="25">
        <v>618</v>
      </c>
      <c r="G17" s="26">
        <v>0.0302</v>
      </c>
      <c r="H17" s="27" t="s">
        <v>36</v>
      </c>
      <c r="I17" s="25">
        <f t="shared" si="4"/>
        <v>0</v>
      </c>
      <c r="J17" s="25">
        <f>F17*G17*10000</f>
        <v>186636</v>
      </c>
      <c r="K17" s="25">
        <f t="shared" si="0"/>
        <v>9.33</v>
      </c>
      <c r="L17" s="25">
        <f t="shared" si="1"/>
        <v>186645.33</v>
      </c>
    </row>
    <row r="18" ht="16" customHeight="1" spans="1:12">
      <c r="A18" s="14" t="s">
        <v>15</v>
      </c>
      <c r="B18" s="21" t="s">
        <v>37</v>
      </c>
      <c r="C18" s="22" t="s">
        <v>17</v>
      </c>
      <c r="D18" s="23" t="s">
        <v>35</v>
      </c>
      <c r="E18" s="24" t="s">
        <v>22</v>
      </c>
      <c r="F18" s="25">
        <v>618</v>
      </c>
      <c r="G18" s="26">
        <v>0.0308</v>
      </c>
      <c r="H18" s="27" t="s">
        <v>36</v>
      </c>
      <c r="I18" s="25">
        <f t="shared" si="4"/>
        <v>0</v>
      </c>
      <c r="J18" s="25">
        <f t="shared" ref="J18:J23" si="6">F18*G18*10000*0.5</f>
        <v>95172</v>
      </c>
      <c r="K18" s="25">
        <f t="shared" si="0"/>
        <v>4.76</v>
      </c>
      <c r="L18" s="25">
        <f t="shared" si="1"/>
        <v>95176.76</v>
      </c>
    </row>
    <row r="19" ht="16" customHeight="1" spans="1:12">
      <c r="A19" s="14" t="s">
        <v>15</v>
      </c>
      <c r="B19" s="21" t="s">
        <v>37</v>
      </c>
      <c r="C19" s="22" t="s">
        <v>17</v>
      </c>
      <c r="D19" s="23" t="s">
        <v>35</v>
      </c>
      <c r="E19" s="24" t="s">
        <v>22</v>
      </c>
      <c r="F19" s="25">
        <v>618</v>
      </c>
      <c r="G19" s="26">
        <v>0.0308</v>
      </c>
      <c r="H19" s="27" t="s">
        <v>38</v>
      </c>
      <c r="I19" s="25">
        <f t="shared" si="4"/>
        <v>0</v>
      </c>
      <c r="J19" s="25">
        <f t="shared" si="6"/>
        <v>95172</v>
      </c>
      <c r="K19" s="25">
        <f t="shared" si="0"/>
        <v>4.76</v>
      </c>
      <c r="L19" s="25">
        <f t="shared" si="1"/>
        <v>95176.76</v>
      </c>
    </row>
    <row r="20" ht="16" customHeight="1" spans="1:12">
      <c r="A20" s="14" t="s">
        <v>15</v>
      </c>
      <c r="B20" s="21" t="s">
        <v>39</v>
      </c>
      <c r="C20" s="22" t="s">
        <v>40</v>
      </c>
      <c r="D20" s="23" t="s">
        <v>41</v>
      </c>
      <c r="E20" s="24" t="s">
        <v>22</v>
      </c>
      <c r="F20" s="25">
        <v>300</v>
      </c>
      <c r="G20" s="26">
        <v>0.0275</v>
      </c>
      <c r="H20" s="27" t="s">
        <v>42</v>
      </c>
      <c r="I20" s="25">
        <f t="shared" si="4"/>
        <v>0</v>
      </c>
      <c r="J20" s="25">
        <f t="shared" si="6"/>
        <v>41250</v>
      </c>
      <c r="K20" s="25">
        <f t="shared" si="0"/>
        <v>2.06</v>
      </c>
      <c r="L20" s="25">
        <f t="shared" si="1"/>
        <v>41252.06</v>
      </c>
    </row>
    <row r="21" ht="16" customHeight="1" spans="1:12">
      <c r="A21" s="14" t="s">
        <v>15</v>
      </c>
      <c r="B21" s="21" t="s">
        <v>39</v>
      </c>
      <c r="C21" s="22" t="s">
        <v>40</v>
      </c>
      <c r="D21" s="23" t="s">
        <v>41</v>
      </c>
      <c r="E21" s="24" t="s">
        <v>22</v>
      </c>
      <c r="F21" s="25">
        <v>300</v>
      </c>
      <c r="G21" s="26">
        <v>0.0275</v>
      </c>
      <c r="H21" s="27" t="s">
        <v>43</v>
      </c>
      <c r="I21" s="25">
        <f t="shared" si="4"/>
        <v>0</v>
      </c>
      <c r="J21" s="25">
        <f t="shared" si="6"/>
        <v>41250</v>
      </c>
      <c r="K21" s="25">
        <f t="shared" si="0"/>
        <v>2.06</v>
      </c>
      <c r="L21" s="25">
        <f t="shared" si="1"/>
        <v>41252.06</v>
      </c>
    </row>
    <row r="22" ht="16" customHeight="1" spans="1:12">
      <c r="A22" s="14" t="s">
        <v>15</v>
      </c>
      <c r="B22" s="21" t="s">
        <v>44</v>
      </c>
      <c r="C22" s="22" t="s">
        <v>17</v>
      </c>
      <c r="D22" s="23" t="s">
        <v>45</v>
      </c>
      <c r="E22" s="24" t="s">
        <v>22</v>
      </c>
      <c r="F22" s="25">
        <v>801</v>
      </c>
      <c r="G22" s="26">
        <v>0.0274</v>
      </c>
      <c r="H22" s="27" t="s">
        <v>46</v>
      </c>
      <c r="I22" s="25">
        <f t="shared" si="4"/>
        <v>0</v>
      </c>
      <c r="J22" s="25">
        <f t="shared" si="6"/>
        <v>109737</v>
      </c>
      <c r="K22" s="25">
        <f t="shared" si="0"/>
        <v>5.49</v>
      </c>
      <c r="L22" s="25">
        <f t="shared" si="1"/>
        <v>109742.49</v>
      </c>
    </row>
    <row r="23" ht="16" customHeight="1" spans="1:12">
      <c r="A23" s="14" t="s">
        <v>15</v>
      </c>
      <c r="B23" s="21" t="s">
        <v>44</v>
      </c>
      <c r="C23" s="22" t="s">
        <v>17</v>
      </c>
      <c r="D23" s="23" t="s">
        <v>45</v>
      </c>
      <c r="E23" s="24" t="s">
        <v>22</v>
      </c>
      <c r="F23" s="25">
        <v>801</v>
      </c>
      <c r="G23" s="26">
        <v>0.0274</v>
      </c>
      <c r="H23" s="27" t="s">
        <v>47</v>
      </c>
      <c r="I23" s="25">
        <f t="shared" si="4"/>
        <v>0</v>
      </c>
      <c r="J23" s="25">
        <f t="shared" si="6"/>
        <v>109737</v>
      </c>
      <c r="K23" s="25">
        <f t="shared" si="0"/>
        <v>5.49</v>
      </c>
      <c r="L23" s="25">
        <f t="shared" si="1"/>
        <v>109742.49</v>
      </c>
    </row>
    <row r="24" ht="16" customHeight="1" spans="1:12">
      <c r="A24" s="14" t="s">
        <v>15</v>
      </c>
      <c r="B24" s="21" t="s">
        <v>48</v>
      </c>
      <c r="C24" s="22" t="s">
        <v>17</v>
      </c>
      <c r="D24" s="23">
        <v>42815</v>
      </c>
      <c r="E24" s="24" t="s">
        <v>49</v>
      </c>
      <c r="F24" s="25">
        <v>1085</v>
      </c>
      <c r="G24" s="26">
        <v>0.0311</v>
      </c>
      <c r="H24" s="27" t="s">
        <v>50</v>
      </c>
      <c r="I24" s="25">
        <v>10850000</v>
      </c>
      <c r="J24" s="25">
        <f t="shared" ref="J24:J27" si="7">F24*G24*10000</f>
        <v>337435</v>
      </c>
      <c r="K24" s="25">
        <f t="shared" si="0"/>
        <v>559.37</v>
      </c>
      <c r="L24" s="25">
        <f t="shared" si="1"/>
        <v>11187994.37</v>
      </c>
    </row>
    <row r="25" ht="16" customHeight="1" spans="1:12">
      <c r="A25" s="14" t="s">
        <v>15</v>
      </c>
      <c r="B25" s="21" t="s">
        <v>51</v>
      </c>
      <c r="C25" s="22" t="s">
        <v>17</v>
      </c>
      <c r="D25" s="23">
        <v>42815</v>
      </c>
      <c r="E25" s="24" t="s">
        <v>19</v>
      </c>
      <c r="F25" s="25">
        <v>180.26</v>
      </c>
      <c r="G25" s="26">
        <v>0.034</v>
      </c>
      <c r="H25" s="27" t="s">
        <v>50</v>
      </c>
      <c r="I25" s="25">
        <f t="shared" ref="I25:I39" si="8">IF((YEAR(D25)+LEFT(E25,2*LEN(E25)-LENB(E25)))=2021,F25*10000,0)</f>
        <v>0</v>
      </c>
      <c r="J25" s="25">
        <f t="shared" si="7"/>
        <v>61288.4</v>
      </c>
      <c r="K25" s="25">
        <f t="shared" si="0"/>
        <v>3.06</v>
      </c>
      <c r="L25" s="25">
        <f t="shared" si="1"/>
        <v>61291.46</v>
      </c>
    </row>
    <row r="26" ht="16" customHeight="1" spans="1:12">
      <c r="A26" s="14" t="s">
        <v>15</v>
      </c>
      <c r="B26" s="21" t="s">
        <v>52</v>
      </c>
      <c r="C26" s="22" t="s">
        <v>17</v>
      </c>
      <c r="D26" s="23">
        <v>42902</v>
      </c>
      <c r="E26" s="24" t="s">
        <v>49</v>
      </c>
      <c r="F26" s="25">
        <v>2750</v>
      </c>
      <c r="G26" s="26">
        <v>0.037</v>
      </c>
      <c r="H26" s="27" t="s">
        <v>53</v>
      </c>
      <c r="I26" s="25">
        <v>27500000</v>
      </c>
      <c r="J26" s="25">
        <f t="shared" si="7"/>
        <v>1017500</v>
      </c>
      <c r="K26" s="25">
        <f t="shared" si="0"/>
        <v>1425.88</v>
      </c>
      <c r="L26" s="25">
        <f t="shared" si="1"/>
        <v>28518925.88</v>
      </c>
    </row>
    <row r="27" ht="16" customHeight="1" spans="1:12">
      <c r="A27" s="14" t="s">
        <v>15</v>
      </c>
      <c r="B27" s="21" t="s">
        <v>54</v>
      </c>
      <c r="C27" s="22" t="s">
        <v>17</v>
      </c>
      <c r="D27" s="23">
        <v>42902</v>
      </c>
      <c r="E27" s="24" t="s">
        <v>19</v>
      </c>
      <c r="F27" s="25">
        <v>750</v>
      </c>
      <c r="G27" s="26">
        <v>0.0402</v>
      </c>
      <c r="H27" s="27" t="s">
        <v>53</v>
      </c>
      <c r="I27" s="25">
        <f t="shared" si="8"/>
        <v>0</v>
      </c>
      <c r="J27" s="25">
        <f t="shared" si="7"/>
        <v>301500</v>
      </c>
      <c r="K27" s="25">
        <f t="shared" si="0"/>
        <v>15.08</v>
      </c>
      <c r="L27" s="25">
        <f t="shared" si="1"/>
        <v>301515.08</v>
      </c>
    </row>
    <row r="28" ht="16" customHeight="1" spans="1:12">
      <c r="A28" s="14" t="s">
        <v>15</v>
      </c>
      <c r="B28" s="21" t="s">
        <v>55</v>
      </c>
      <c r="C28" s="22" t="s">
        <v>17</v>
      </c>
      <c r="D28" s="23">
        <v>42983</v>
      </c>
      <c r="E28" s="24" t="s">
        <v>22</v>
      </c>
      <c r="F28" s="25">
        <v>1505</v>
      </c>
      <c r="G28" s="26">
        <v>0.0393</v>
      </c>
      <c r="H28" s="27" t="s">
        <v>56</v>
      </c>
      <c r="I28" s="25">
        <f t="shared" si="8"/>
        <v>0</v>
      </c>
      <c r="J28" s="25">
        <f t="shared" ref="J28:J34" si="9">F28*G28*10000*0.5</f>
        <v>295732.5</v>
      </c>
      <c r="K28" s="25">
        <f t="shared" si="0"/>
        <v>14.79</v>
      </c>
      <c r="L28" s="25">
        <f t="shared" si="1"/>
        <v>295747.29</v>
      </c>
    </row>
    <row r="29" ht="16" customHeight="1" spans="1:12">
      <c r="A29" s="14" t="s">
        <v>15</v>
      </c>
      <c r="B29" s="21" t="s">
        <v>55</v>
      </c>
      <c r="C29" s="22" t="s">
        <v>17</v>
      </c>
      <c r="D29" s="23">
        <v>42983</v>
      </c>
      <c r="E29" s="24" t="s">
        <v>22</v>
      </c>
      <c r="F29" s="25">
        <v>1505</v>
      </c>
      <c r="G29" s="26">
        <v>0.0393</v>
      </c>
      <c r="H29" s="27" t="s">
        <v>57</v>
      </c>
      <c r="I29" s="25">
        <f t="shared" si="8"/>
        <v>0</v>
      </c>
      <c r="J29" s="25">
        <f t="shared" si="9"/>
        <v>295732.5</v>
      </c>
      <c r="K29" s="25">
        <f t="shared" si="0"/>
        <v>14.79</v>
      </c>
      <c r="L29" s="25">
        <f t="shared" si="1"/>
        <v>295747.29</v>
      </c>
    </row>
    <row r="30" ht="16" customHeight="1" spans="1:12">
      <c r="A30" s="14" t="s">
        <v>15</v>
      </c>
      <c r="B30" s="21" t="s">
        <v>58</v>
      </c>
      <c r="C30" s="22" t="s">
        <v>17</v>
      </c>
      <c r="D30" s="23" t="s">
        <v>59</v>
      </c>
      <c r="E30" s="24" t="s">
        <v>49</v>
      </c>
      <c r="F30" s="25">
        <v>250</v>
      </c>
      <c r="G30" s="26">
        <v>0.0333</v>
      </c>
      <c r="H30" s="27" t="s">
        <v>60</v>
      </c>
      <c r="I30" s="25">
        <f t="shared" si="8"/>
        <v>0</v>
      </c>
      <c r="J30" s="25">
        <f t="shared" ref="J30:J32" si="10">F30*G30*10000</f>
        <v>83250</v>
      </c>
      <c r="K30" s="25">
        <f t="shared" si="0"/>
        <v>4.16</v>
      </c>
      <c r="L30" s="25">
        <f t="shared" si="1"/>
        <v>83254.16</v>
      </c>
    </row>
    <row r="31" ht="16" customHeight="1" spans="1:12">
      <c r="A31" s="14" t="s">
        <v>15</v>
      </c>
      <c r="B31" s="21" t="s">
        <v>58</v>
      </c>
      <c r="C31" s="22" t="s">
        <v>17</v>
      </c>
      <c r="D31" s="23" t="s">
        <v>59</v>
      </c>
      <c r="E31" s="24" t="s">
        <v>49</v>
      </c>
      <c r="F31" s="25">
        <v>1465</v>
      </c>
      <c r="G31" s="26">
        <v>0.0333</v>
      </c>
      <c r="H31" s="27" t="s">
        <v>60</v>
      </c>
      <c r="I31" s="25">
        <f t="shared" si="8"/>
        <v>0</v>
      </c>
      <c r="J31" s="25">
        <f t="shared" si="10"/>
        <v>487845</v>
      </c>
      <c r="K31" s="25">
        <f t="shared" si="0"/>
        <v>24.39</v>
      </c>
      <c r="L31" s="25">
        <f t="shared" si="1"/>
        <v>487869.39</v>
      </c>
    </row>
    <row r="32" ht="16" customHeight="1" spans="1:12">
      <c r="A32" s="14" t="s">
        <v>15</v>
      </c>
      <c r="B32" s="21" t="s">
        <v>61</v>
      </c>
      <c r="C32" s="22" t="s">
        <v>17</v>
      </c>
      <c r="D32" s="23" t="s">
        <v>59</v>
      </c>
      <c r="E32" s="24" t="s">
        <v>19</v>
      </c>
      <c r="F32" s="25">
        <v>1360</v>
      </c>
      <c r="G32" s="26">
        <v>0.0389</v>
      </c>
      <c r="H32" s="27" t="s">
        <v>60</v>
      </c>
      <c r="I32" s="25">
        <f t="shared" si="8"/>
        <v>0</v>
      </c>
      <c r="J32" s="25">
        <f t="shared" si="10"/>
        <v>529040</v>
      </c>
      <c r="K32" s="25">
        <f t="shared" si="0"/>
        <v>26.45</v>
      </c>
      <c r="L32" s="25">
        <f t="shared" si="1"/>
        <v>529066.45</v>
      </c>
    </row>
    <row r="33" ht="16" customHeight="1" spans="1:12">
      <c r="A33" s="14" t="s">
        <v>15</v>
      </c>
      <c r="B33" s="21" t="s">
        <v>62</v>
      </c>
      <c r="C33" s="22" t="s">
        <v>17</v>
      </c>
      <c r="D33" s="23" t="s">
        <v>59</v>
      </c>
      <c r="E33" s="24" t="s">
        <v>22</v>
      </c>
      <c r="F33" s="25">
        <v>3631</v>
      </c>
      <c r="G33" s="26">
        <v>0.0404</v>
      </c>
      <c r="H33" s="27" t="s">
        <v>60</v>
      </c>
      <c r="I33" s="25">
        <f t="shared" si="8"/>
        <v>0</v>
      </c>
      <c r="J33" s="25">
        <f t="shared" si="9"/>
        <v>733462</v>
      </c>
      <c r="K33" s="25">
        <f t="shared" si="0"/>
        <v>36.67</v>
      </c>
      <c r="L33" s="25">
        <f t="shared" si="1"/>
        <v>733498.67</v>
      </c>
    </row>
    <row r="34" ht="16" customHeight="1" spans="1:12">
      <c r="A34" s="14" t="s">
        <v>15</v>
      </c>
      <c r="B34" s="21" t="s">
        <v>62</v>
      </c>
      <c r="C34" s="22" t="s">
        <v>17</v>
      </c>
      <c r="D34" s="23" t="s">
        <v>59</v>
      </c>
      <c r="E34" s="24" t="s">
        <v>22</v>
      </c>
      <c r="F34" s="25">
        <v>3631</v>
      </c>
      <c r="G34" s="26">
        <v>0.0404</v>
      </c>
      <c r="H34" s="27" t="s">
        <v>63</v>
      </c>
      <c r="I34" s="25">
        <f t="shared" si="8"/>
        <v>0</v>
      </c>
      <c r="J34" s="25">
        <f t="shared" si="9"/>
        <v>733462</v>
      </c>
      <c r="K34" s="25">
        <f t="shared" si="0"/>
        <v>36.67</v>
      </c>
      <c r="L34" s="25">
        <f t="shared" si="1"/>
        <v>733498.67</v>
      </c>
    </row>
    <row r="35" ht="16" customHeight="1" spans="1:12">
      <c r="A35" s="14" t="s">
        <v>15</v>
      </c>
      <c r="B35" s="21" t="s">
        <v>64</v>
      </c>
      <c r="C35" s="22" t="s">
        <v>17</v>
      </c>
      <c r="D35" s="23" t="s">
        <v>65</v>
      </c>
      <c r="E35" s="24" t="s">
        <v>19</v>
      </c>
      <c r="F35" s="25">
        <v>222</v>
      </c>
      <c r="G35" s="26">
        <v>0.0394</v>
      </c>
      <c r="H35" s="27" t="s">
        <v>66</v>
      </c>
      <c r="I35" s="25">
        <f t="shared" si="8"/>
        <v>0</v>
      </c>
      <c r="J35" s="25">
        <f t="shared" ref="J35:J42" si="11">F35*G35*10000</f>
        <v>87468</v>
      </c>
      <c r="K35" s="25">
        <f t="shared" si="0"/>
        <v>4.37</v>
      </c>
      <c r="L35" s="25">
        <f t="shared" si="1"/>
        <v>87472.37</v>
      </c>
    </row>
    <row r="36" ht="16" customHeight="1" spans="1:12">
      <c r="A36" s="14" t="s">
        <v>15</v>
      </c>
      <c r="B36" s="21" t="s">
        <v>67</v>
      </c>
      <c r="C36" s="22" t="s">
        <v>17</v>
      </c>
      <c r="D36" s="23" t="s">
        <v>68</v>
      </c>
      <c r="E36" s="24" t="s">
        <v>49</v>
      </c>
      <c r="F36" s="25">
        <v>535</v>
      </c>
      <c r="G36" s="26">
        <v>0.0389</v>
      </c>
      <c r="H36" s="27" t="s">
        <v>69</v>
      </c>
      <c r="I36" s="25">
        <f t="shared" si="8"/>
        <v>0</v>
      </c>
      <c r="J36" s="25">
        <f t="shared" si="11"/>
        <v>208115</v>
      </c>
      <c r="K36" s="25">
        <f t="shared" si="0"/>
        <v>10.41</v>
      </c>
      <c r="L36" s="25">
        <f t="shared" si="1"/>
        <v>208125.41</v>
      </c>
    </row>
    <row r="37" ht="16" customHeight="1" spans="1:12">
      <c r="A37" s="14" t="s">
        <v>15</v>
      </c>
      <c r="B37" s="21" t="s">
        <v>70</v>
      </c>
      <c r="C37" s="22" t="s">
        <v>40</v>
      </c>
      <c r="D37" s="23" t="s">
        <v>68</v>
      </c>
      <c r="E37" s="24" t="s">
        <v>22</v>
      </c>
      <c r="F37" s="25">
        <v>11560</v>
      </c>
      <c r="G37" s="26">
        <v>0.0407</v>
      </c>
      <c r="H37" s="27" t="s">
        <v>69</v>
      </c>
      <c r="I37" s="25">
        <f t="shared" si="8"/>
        <v>0</v>
      </c>
      <c r="J37" s="25">
        <f>F37*G37*10000*0.5</f>
        <v>2352460</v>
      </c>
      <c r="K37" s="25">
        <f t="shared" si="0"/>
        <v>117.62</v>
      </c>
      <c r="L37" s="25">
        <f t="shared" si="1"/>
        <v>2352577.62</v>
      </c>
    </row>
    <row r="38" ht="16" customHeight="1" spans="1:12">
      <c r="A38" s="14" t="s">
        <v>15</v>
      </c>
      <c r="B38" s="21" t="s">
        <v>70</v>
      </c>
      <c r="C38" s="22" t="s">
        <v>40</v>
      </c>
      <c r="D38" s="23" t="s">
        <v>68</v>
      </c>
      <c r="E38" s="24" t="s">
        <v>22</v>
      </c>
      <c r="F38" s="25">
        <v>11560</v>
      </c>
      <c r="G38" s="26">
        <v>0.0407</v>
      </c>
      <c r="H38" s="27" t="s">
        <v>71</v>
      </c>
      <c r="I38" s="25">
        <f t="shared" si="8"/>
        <v>0</v>
      </c>
      <c r="J38" s="25">
        <f>F38*G38*10000*0.5</f>
        <v>2352460</v>
      </c>
      <c r="K38" s="25">
        <f t="shared" si="0"/>
        <v>117.62</v>
      </c>
      <c r="L38" s="25">
        <f t="shared" si="1"/>
        <v>2352577.62</v>
      </c>
    </row>
    <row r="39" ht="16" customHeight="1" spans="1:12">
      <c r="A39" s="14" t="s">
        <v>15</v>
      </c>
      <c r="B39" s="21" t="s">
        <v>72</v>
      </c>
      <c r="C39" s="22" t="s">
        <v>17</v>
      </c>
      <c r="D39" s="23">
        <v>43517</v>
      </c>
      <c r="E39" s="24" t="s">
        <v>19</v>
      </c>
      <c r="F39" s="25">
        <v>1000</v>
      </c>
      <c r="G39" s="26">
        <v>0.033</v>
      </c>
      <c r="H39" s="27" t="s">
        <v>73</v>
      </c>
      <c r="I39" s="25">
        <f t="shared" si="8"/>
        <v>0</v>
      </c>
      <c r="J39" s="25">
        <f t="shared" si="11"/>
        <v>330000</v>
      </c>
      <c r="K39" s="25">
        <f t="shared" si="0"/>
        <v>16.5</v>
      </c>
      <c r="L39" s="25">
        <f t="shared" si="1"/>
        <v>330016.5</v>
      </c>
    </row>
    <row r="40" ht="16" customHeight="1" spans="1:12">
      <c r="A40" s="14" t="s">
        <v>15</v>
      </c>
      <c r="B40" s="21" t="s">
        <v>74</v>
      </c>
      <c r="C40" s="22" t="s">
        <v>17</v>
      </c>
      <c r="D40" s="23">
        <v>43566</v>
      </c>
      <c r="E40" s="24" t="s">
        <v>75</v>
      </c>
      <c r="F40" s="25">
        <v>125</v>
      </c>
      <c r="G40" s="26">
        <v>0.0316</v>
      </c>
      <c r="H40" s="27" t="s">
        <v>76</v>
      </c>
      <c r="I40" s="25">
        <v>1250000</v>
      </c>
      <c r="J40" s="25">
        <f t="shared" si="11"/>
        <v>39500</v>
      </c>
      <c r="K40" s="25">
        <f t="shared" si="0"/>
        <v>64.48</v>
      </c>
      <c r="L40" s="25">
        <f t="shared" si="1"/>
        <v>1289564.48</v>
      </c>
    </row>
    <row r="41" ht="16" customHeight="1" spans="1:12">
      <c r="A41" s="14" t="s">
        <v>15</v>
      </c>
      <c r="B41" s="21" t="s">
        <v>77</v>
      </c>
      <c r="C41" s="22" t="s">
        <v>40</v>
      </c>
      <c r="D41" s="23">
        <v>43566</v>
      </c>
      <c r="E41" s="24" t="s">
        <v>49</v>
      </c>
      <c r="F41" s="25">
        <v>2400</v>
      </c>
      <c r="G41" s="26">
        <v>0.0341</v>
      </c>
      <c r="H41" s="27" t="s">
        <v>76</v>
      </c>
      <c r="I41" s="25">
        <f t="shared" ref="I41:I62" si="12">IF((YEAR(D41)+LEFT(E41,2*LEN(E41)-LENB(E41)))=2021,F41*10000,0)</f>
        <v>0</v>
      </c>
      <c r="J41" s="25">
        <f t="shared" si="11"/>
        <v>818400</v>
      </c>
      <c r="K41" s="25">
        <f t="shared" si="0"/>
        <v>40.92</v>
      </c>
      <c r="L41" s="25">
        <f t="shared" si="1"/>
        <v>818440.92</v>
      </c>
    </row>
    <row r="42" ht="16" customHeight="1" spans="1:12">
      <c r="A42" s="14" t="s">
        <v>15</v>
      </c>
      <c r="B42" s="21" t="s">
        <v>78</v>
      </c>
      <c r="C42" s="22" t="s">
        <v>40</v>
      </c>
      <c r="D42" s="23">
        <v>43566</v>
      </c>
      <c r="E42" s="24" t="s">
        <v>19</v>
      </c>
      <c r="F42" s="25">
        <v>2600</v>
      </c>
      <c r="G42" s="26">
        <v>0.0354</v>
      </c>
      <c r="H42" s="27" t="s">
        <v>76</v>
      </c>
      <c r="I42" s="25">
        <f t="shared" si="12"/>
        <v>0</v>
      </c>
      <c r="J42" s="25">
        <f t="shared" si="11"/>
        <v>920400</v>
      </c>
      <c r="K42" s="25">
        <f t="shared" si="0"/>
        <v>46.02</v>
      </c>
      <c r="L42" s="25">
        <f t="shared" si="1"/>
        <v>920446.02</v>
      </c>
    </row>
    <row r="43" ht="16" customHeight="1" spans="1:12">
      <c r="A43" s="14" t="s">
        <v>15</v>
      </c>
      <c r="B43" s="21" t="s">
        <v>79</v>
      </c>
      <c r="C43" s="22" t="s">
        <v>40</v>
      </c>
      <c r="D43" s="23">
        <v>43566</v>
      </c>
      <c r="E43" s="24" t="s">
        <v>22</v>
      </c>
      <c r="F43" s="25">
        <v>2000</v>
      </c>
      <c r="G43" s="26">
        <v>0.0352</v>
      </c>
      <c r="H43" s="27" t="s">
        <v>76</v>
      </c>
      <c r="I43" s="25">
        <f t="shared" si="12"/>
        <v>0</v>
      </c>
      <c r="J43" s="25">
        <f>F43*G43*10000*0.5</f>
        <v>352000</v>
      </c>
      <c r="K43" s="25">
        <f t="shared" si="0"/>
        <v>17.6</v>
      </c>
      <c r="L43" s="25">
        <f t="shared" si="1"/>
        <v>352017.6</v>
      </c>
    </row>
    <row r="44" ht="16" customHeight="1" spans="1:12">
      <c r="A44" s="14" t="s">
        <v>15</v>
      </c>
      <c r="B44" s="21" t="s">
        <v>79</v>
      </c>
      <c r="C44" s="22" t="s">
        <v>40</v>
      </c>
      <c r="D44" s="23">
        <v>43566</v>
      </c>
      <c r="E44" s="24" t="s">
        <v>22</v>
      </c>
      <c r="F44" s="25">
        <v>2000</v>
      </c>
      <c r="G44" s="26">
        <v>0.0352</v>
      </c>
      <c r="H44" s="27" t="s">
        <v>80</v>
      </c>
      <c r="I44" s="25">
        <f t="shared" si="12"/>
        <v>0</v>
      </c>
      <c r="J44" s="25">
        <f>F44*G44*10000*0.5</f>
        <v>352000</v>
      </c>
      <c r="K44" s="25">
        <f t="shared" si="0"/>
        <v>17.6</v>
      </c>
      <c r="L44" s="25">
        <f t="shared" si="1"/>
        <v>352017.6</v>
      </c>
    </row>
    <row r="45" ht="16" customHeight="1" spans="1:12">
      <c r="A45" s="14" t="s">
        <v>15</v>
      </c>
      <c r="B45" s="21" t="s">
        <v>81</v>
      </c>
      <c r="C45" s="22" t="s">
        <v>17</v>
      </c>
      <c r="D45" s="23">
        <v>43629</v>
      </c>
      <c r="E45" s="24" t="s">
        <v>49</v>
      </c>
      <c r="F45" s="25">
        <v>618</v>
      </c>
      <c r="G45" s="26">
        <v>0.0333</v>
      </c>
      <c r="H45" s="27" t="s">
        <v>82</v>
      </c>
      <c r="I45" s="25">
        <f t="shared" si="12"/>
        <v>0</v>
      </c>
      <c r="J45" s="25">
        <f t="shared" ref="J45:J49" si="13">F45*G45*10000</f>
        <v>205794</v>
      </c>
      <c r="K45" s="25">
        <f t="shared" si="0"/>
        <v>10.29</v>
      </c>
      <c r="L45" s="25">
        <f t="shared" si="1"/>
        <v>205804.29</v>
      </c>
    </row>
    <row r="46" ht="16" customHeight="1" spans="1:12">
      <c r="A46" s="14" t="s">
        <v>15</v>
      </c>
      <c r="B46" s="21" t="s">
        <v>83</v>
      </c>
      <c r="C46" s="22" t="s">
        <v>17</v>
      </c>
      <c r="D46" s="23">
        <v>43629</v>
      </c>
      <c r="E46" s="24" t="s">
        <v>19</v>
      </c>
      <c r="F46" s="25">
        <v>1500</v>
      </c>
      <c r="G46" s="26">
        <v>0.0353</v>
      </c>
      <c r="H46" s="27" t="s">
        <v>82</v>
      </c>
      <c r="I46" s="25">
        <f t="shared" si="12"/>
        <v>0</v>
      </c>
      <c r="J46" s="25">
        <f t="shared" si="13"/>
        <v>529500</v>
      </c>
      <c r="K46" s="25">
        <f t="shared" si="0"/>
        <v>26.48</v>
      </c>
      <c r="L46" s="25">
        <f t="shared" si="1"/>
        <v>529526.48</v>
      </c>
    </row>
    <row r="47" ht="16" customHeight="1" spans="1:12">
      <c r="A47" s="14" t="s">
        <v>15</v>
      </c>
      <c r="B47" s="21" t="s">
        <v>83</v>
      </c>
      <c r="C47" s="22" t="s">
        <v>17</v>
      </c>
      <c r="D47" s="23">
        <v>43629</v>
      </c>
      <c r="E47" s="24" t="s">
        <v>19</v>
      </c>
      <c r="F47" s="25">
        <v>3000</v>
      </c>
      <c r="G47" s="26">
        <v>0.0353</v>
      </c>
      <c r="H47" s="27" t="s">
        <v>82</v>
      </c>
      <c r="I47" s="25">
        <f t="shared" si="12"/>
        <v>0</v>
      </c>
      <c r="J47" s="25">
        <f t="shared" si="13"/>
        <v>1059000</v>
      </c>
      <c r="K47" s="25">
        <f t="shared" si="0"/>
        <v>52.95</v>
      </c>
      <c r="L47" s="25">
        <f t="shared" si="1"/>
        <v>1059052.95</v>
      </c>
    </row>
    <row r="48" ht="16" customHeight="1" spans="1:12">
      <c r="A48" s="14" t="s">
        <v>15</v>
      </c>
      <c r="B48" s="21" t="s">
        <v>84</v>
      </c>
      <c r="C48" s="22" t="s">
        <v>17</v>
      </c>
      <c r="D48" s="23">
        <v>43727</v>
      </c>
      <c r="E48" s="24" t="s">
        <v>49</v>
      </c>
      <c r="F48" s="25">
        <v>1157</v>
      </c>
      <c r="G48" s="26">
        <v>0.0323</v>
      </c>
      <c r="H48" s="27" t="s">
        <v>85</v>
      </c>
      <c r="I48" s="25">
        <f t="shared" si="12"/>
        <v>0</v>
      </c>
      <c r="J48" s="25">
        <f t="shared" si="13"/>
        <v>373711</v>
      </c>
      <c r="K48" s="25">
        <f t="shared" si="0"/>
        <v>18.69</v>
      </c>
      <c r="L48" s="25">
        <f t="shared" si="1"/>
        <v>373729.69</v>
      </c>
    </row>
    <row r="49" ht="16" customHeight="1" spans="1:12">
      <c r="A49" s="14" t="s">
        <v>15</v>
      </c>
      <c r="B49" s="21" t="s">
        <v>86</v>
      </c>
      <c r="C49" s="22" t="s">
        <v>40</v>
      </c>
      <c r="D49" s="23">
        <v>43700</v>
      </c>
      <c r="E49" s="24" t="s">
        <v>19</v>
      </c>
      <c r="F49" s="25">
        <v>3000</v>
      </c>
      <c r="G49" s="26">
        <v>0.0332</v>
      </c>
      <c r="H49" s="27" t="s">
        <v>87</v>
      </c>
      <c r="I49" s="25">
        <f t="shared" si="12"/>
        <v>0</v>
      </c>
      <c r="J49" s="25">
        <f t="shared" si="13"/>
        <v>996000</v>
      </c>
      <c r="K49" s="25">
        <f t="shared" si="0"/>
        <v>49.8</v>
      </c>
      <c r="L49" s="25">
        <f t="shared" si="1"/>
        <v>996049.8</v>
      </c>
    </row>
    <row r="50" ht="16" customHeight="1" spans="1:12">
      <c r="A50" s="14" t="s">
        <v>15</v>
      </c>
      <c r="B50" s="21" t="s">
        <v>88</v>
      </c>
      <c r="C50" s="22" t="s">
        <v>40</v>
      </c>
      <c r="D50" s="23">
        <v>43700</v>
      </c>
      <c r="E50" s="24" t="s">
        <v>22</v>
      </c>
      <c r="F50" s="25">
        <v>3300</v>
      </c>
      <c r="G50" s="26">
        <v>0.0329</v>
      </c>
      <c r="H50" s="27" t="s">
        <v>87</v>
      </c>
      <c r="I50" s="25">
        <f t="shared" si="12"/>
        <v>0</v>
      </c>
      <c r="J50" s="25">
        <f>F50*G50*10000*0.5</f>
        <v>542850</v>
      </c>
      <c r="K50" s="25">
        <f t="shared" si="0"/>
        <v>27.14</v>
      </c>
      <c r="L50" s="25">
        <f t="shared" si="1"/>
        <v>542877.14</v>
      </c>
    </row>
    <row r="51" ht="16" customHeight="1" spans="1:12">
      <c r="A51" s="14" t="s">
        <v>15</v>
      </c>
      <c r="B51" s="21" t="s">
        <v>88</v>
      </c>
      <c r="C51" s="22" t="s">
        <v>40</v>
      </c>
      <c r="D51" s="23">
        <v>43700</v>
      </c>
      <c r="E51" s="24" t="s">
        <v>22</v>
      </c>
      <c r="F51" s="25">
        <v>3300</v>
      </c>
      <c r="G51" s="26">
        <v>0.0329</v>
      </c>
      <c r="H51" s="27" t="s">
        <v>89</v>
      </c>
      <c r="I51" s="25">
        <f t="shared" si="12"/>
        <v>0</v>
      </c>
      <c r="J51" s="25">
        <f>F51*G51*10000*0.5</f>
        <v>542850</v>
      </c>
      <c r="K51" s="25">
        <f t="shared" si="0"/>
        <v>27.14</v>
      </c>
      <c r="L51" s="25">
        <f t="shared" si="1"/>
        <v>542877.14</v>
      </c>
    </row>
    <row r="52" ht="16" customHeight="1" spans="1:12">
      <c r="A52" s="14" t="s">
        <v>15</v>
      </c>
      <c r="B52" s="21" t="s">
        <v>90</v>
      </c>
      <c r="C52" s="22" t="s">
        <v>17</v>
      </c>
      <c r="D52" s="23" t="s">
        <v>91</v>
      </c>
      <c r="E52" s="24" t="s">
        <v>49</v>
      </c>
      <c r="F52" s="25">
        <v>2000</v>
      </c>
      <c r="G52" s="26">
        <v>0.0309</v>
      </c>
      <c r="H52" s="27" t="s">
        <v>92</v>
      </c>
      <c r="I52" s="25">
        <f t="shared" si="12"/>
        <v>0</v>
      </c>
      <c r="J52" s="25">
        <f t="shared" ref="J52:J56" si="14">F52*G52*10000</f>
        <v>618000</v>
      </c>
      <c r="K52" s="25">
        <f t="shared" si="0"/>
        <v>30.9</v>
      </c>
      <c r="L52" s="25">
        <f t="shared" si="1"/>
        <v>618030.9</v>
      </c>
    </row>
    <row r="53" ht="16" customHeight="1" spans="1:12">
      <c r="A53" s="14" t="s">
        <v>15</v>
      </c>
      <c r="B53" s="21" t="s">
        <v>93</v>
      </c>
      <c r="C53" s="22" t="s">
        <v>17</v>
      </c>
      <c r="D53" s="23" t="s">
        <v>91</v>
      </c>
      <c r="E53" s="24" t="s">
        <v>19</v>
      </c>
      <c r="F53" s="25">
        <v>671</v>
      </c>
      <c r="G53" s="26">
        <v>0.0329</v>
      </c>
      <c r="H53" s="27" t="s">
        <v>92</v>
      </c>
      <c r="I53" s="25">
        <f t="shared" si="12"/>
        <v>0</v>
      </c>
      <c r="J53" s="25">
        <f t="shared" si="14"/>
        <v>220759</v>
      </c>
      <c r="K53" s="25">
        <f t="shared" si="0"/>
        <v>11.04</v>
      </c>
      <c r="L53" s="25">
        <f t="shared" si="1"/>
        <v>220770.04</v>
      </c>
    </row>
    <row r="54" ht="16" customHeight="1" spans="1:12">
      <c r="A54" s="14" t="s">
        <v>15</v>
      </c>
      <c r="B54" s="21" t="s">
        <v>94</v>
      </c>
      <c r="C54" s="22" t="s">
        <v>17</v>
      </c>
      <c r="D54" s="23" t="s">
        <v>95</v>
      </c>
      <c r="E54" s="24" t="s">
        <v>19</v>
      </c>
      <c r="F54" s="25">
        <v>9641</v>
      </c>
      <c r="G54" s="26">
        <v>0.0343</v>
      </c>
      <c r="H54" s="27" t="s">
        <v>96</v>
      </c>
      <c r="I54" s="25">
        <f t="shared" si="12"/>
        <v>0</v>
      </c>
      <c r="J54" s="25">
        <f t="shared" si="14"/>
        <v>3306863</v>
      </c>
      <c r="K54" s="25">
        <v>165.35</v>
      </c>
      <c r="L54" s="25">
        <f t="shared" si="1"/>
        <v>3307028.35</v>
      </c>
    </row>
    <row r="55" ht="16" customHeight="1" spans="1:12">
      <c r="A55" s="14" t="s">
        <v>15</v>
      </c>
      <c r="B55" s="21" t="s">
        <v>97</v>
      </c>
      <c r="C55" s="22" t="s">
        <v>17</v>
      </c>
      <c r="D55" s="23" t="s">
        <v>95</v>
      </c>
      <c r="E55" s="24" t="s">
        <v>19</v>
      </c>
      <c r="F55" s="25">
        <v>520</v>
      </c>
      <c r="G55" s="26">
        <v>0.0343</v>
      </c>
      <c r="H55" s="27" t="s">
        <v>96</v>
      </c>
      <c r="I55" s="25">
        <f t="shared" si="12"/>
        <v>0</v>
      </c>
      <c r="J55" s="25">
        <f t="shared" si="14"/>
        <v>178360</v>
      </c>
      <c r="K55" s="25">
        <f t="shared" ref="K55:K72" si="15">ROUND((J55+I55)*0.00005,2)</f>
        <v>8.92</v>
      </c>
      <c r="L55" s="25">
        <f t="shared" si="1"/>
        <v>178368.92</v>
      </c>
    </row>
    <row r="56" ht="16" customHeight="1" spans="1:12">
      <c r="A56" s="14" t="s">
        <v>15</v>
      </c>
      <c r="B56" s="21" t="s">
        <v>98</v>
      </c>
      <c r="C56" s="22" t="s">
        <v>17</v>
      </c>
      <c r="D56" s="23" t="s">
        <v>99</v>
      </c>
      <c r="E56" s="24" t="s">
        <v>75</v>
      </c>
      <c r="F56" s="25">
        <v>863</v>
      </c>
      <c r="G56" s="26">
        <v>0.0322</v>
      </c>
      <c r="H56" s="27" t="s">
        <v>100</v>
      </c>
      <c r="I56" s="25">
        <f t="shared" si="12"/>
        <v>0</v>
      </c>
      <c r="J56" s="25">
        <f t="shared" si="14"/>
        <v>277886</v>
      </c>
      <c r="K56" s="25">
        <f t="shared" si="15"/>
        <v>13.89</v>
      </c>
      <c r="L56" s="25">
        <f t="shared" si="1"/>
        <v>277899.89</v>
      </c>
    </row>
    <row r="57" ht="16" customHeight="1" spans="1:12">
      <c r="A57" s="14" t="s">
        <v>15</v>
      </c>
      <c r="B57" s="21" t="s">
        <v>101</v>
      </c>
      <c r="C57" s="22" t="s">
        <v>17</v>
      </c>
      <c r="D57" s="23" t="s">
        <v>102</v>
      </c>
      <c r="E57" s="24" t="s">
        <v>103</v>
      </c>
      <c r="F57" s="25">
        <v>7470</v>
      </c>
      <c r="G57" s="26">
        <v>0.0343</v>
      </c>
      <c r="H57" s="27" t="s">
        <v>104</v>
      </c>
      <c r="I57" s="25">
        <f t="shared" si="12"/>
        <v>0</v>
      </c>
      <c r="J57" s="25">
        <f t="shared" ref="J57:J62" si="16">F57*G57*10000*0.5</f>
        <v>1281105</v>
      </c>
      <c r="K57" s="25">
        <v>64.05</v>
      </c>
      <c r="L57" s="25">
        <f t="shared" si="1"/>
        <v>1281169.05</v>
      </c>
    </row>
    <row r="58" ht="16" customHeight="1" spans="1:12">
      <c r="A58" s="14" t="s">
        <v>15</v>
      </c>
      <c r="B58" s="21" t="s">
        <v>101</v>
      </c>
      <c r="C58" s="22" t="s">
        <v>17</v>
      </c>
      <c r="D58" s="23" t="s">
        <v>102</v>
      </c>
      <c r="E58" s="24" t="s">
        <v>103</v>
      </c>
      <c r="F58" s="25">
        <v>7470</v>
      </c>
      <c r="G58" s="26">
        <v>0.0343</v>
      </c>
      <c r="H58" s="27" t="s">
        <v>105</v>
      </c>
      <c r="I58" s="25">
        <f t="shared" si="12"/>
        <v>0</v>
      </c>
      <c r="J58" s="25">
        <f t="shared" si="16"/>
        <v>1281105</v>
      </c>
      <c r="K58" s="25">
        <v>64.05</v>
      </c>
      <c r="L58" s="25">
        <f t="shared" si="1"/>
        <v>1281169.05</v>
      </c>
    </row>
    <row r="59" ht="16" customHeight="1" spans="1:12">
      <c r="A59" s="14" t="s">
        <v>15</v>
      </c>
      <c r="B59" s="21" t="s">
        <v>106</v>
      </c>
      <c r="C59" s="22" t="s">
        <v>17</v>
      </c>
      <c r="D59" s="23" t="s">
        <v>107</v>
      </c>
      <c r="E59" s="24" t="s">
        <v>22</v>
      </c>
      <c r="F59" s="25">
        <v>1446</v>
      </c>
      <c r="G59" s="26">
        <v>0.0294</v>
      </c>
      <c r="H59" s="27" t="s">
        <v>108</v>
      </c>
      <c r="I59" s="25">
        <f t="shared" si="12"/>
        <v>0</v>
      </c>
      <c r="J59" s="25">
        <f t="shared" si="16"/>
        <v>212562</v>
      </c>
      <c r="K59" s="25">
        <f t="shared" si="15"/>
        <v>10.63</v>
      </c>
      <c r="L59" s="25">
        <f t="shared" si="1"/>
        <v>212572.63</v>
      </c>
    </row>
    <row r="60" ht="16" customHeight="1" spans="1:12">
      <c r="A60" s="14" t="s">
        <v>15</v>
      </c>
      <c r="B60" s="21" t="s">
        <v>106</v>
      </c>
      <c r="C60" s="22" t="s">
        <v>17</v>
      </c>
      <c r="D60" s="23" t="s">
        <v>107</v>
      </c>
      <c r="E60" s="24" t="s">
        <v>22</v>
      </c>
      <c r="F60" s="25">
        <v>1446</v>
      </c>
      <c r="G60" s="26">
        <v>0.0294</v>
      </c>
      <c r="H60" s="27" t="s">
        <v>109</v>
      </c>
      <c r="I60" s="25">
        <f t="shared" si="12"/>
        <v>0</v>
      </c>
      <c r="J60" s="25">
        <f t="shared" si="16"/>
        <v>212562</v>
      </c>
      <c r="K60" s="25">
        <f t="shared" si="15"/>
        <v>10.63</v>
      </c>
      <c r="L60" s="25">
        <f t="shared" si="1"/>
        <v>212572.63</v>
      </c>
    </row>
    <row r="61" ht="16" customHeight="1" spans="1:12">
      <c r="A61" s="14" t="s">
        <v>15</v>
      </c>
      <c r="B61" s="21" t="s">
        <v>110</v>
      </c>
      <c r="C61" s="22" t="s">
        <v>40</v>
      </c>
      <c r="D61" s="23" t="s">
        <v>95</v>
      </c>
      <c r="E61" s="24" t="s">
        <v>103</v>
      </c>
      <c r="F61" s="25">
        <v>2500</v>
      </c>
      <c r="G61" s="26">
        <v>0.0383</v>
      </c>
      <c r="H61" s="27" t="s">
        <v>96</v>
      </c>
      <c r="I61" s="25">
        <f t="shared" si="12"/>
        <v>0</v>
      </c>
      <c r="J61" s="25">
        <f t="shared" si="16"/>
        <v>478750</v>
      </c>
      <c r="K61" s="25">
        <f t="shared" si="15"/>
        <v>23.94</v>
      </c>
      <c r="L61" s="25">
        <f t="shared" si="1"/>
        <v>478773.94</v>
      </c>
    </row>
    <row r="62" ht="16" customHeight="1" spans="1:12">
      <c r="A62" s="14" t="s">
        <v>15</v>
      </c>
      <c r="B62" s="21" t="s">
        <v>110</v>
      </c>
      <c r="C62" s="22" t="s">
        <v>40</v>
      </c>
      <c r="D62" s="23" t="s">
        <v>95</v>
      </c>
      <c r="E62" s="24" t="s">
        <v>103</v>
      </c>
      <c r="F62" s="25">
        <v>2500</v>
      </c>
      <c r="G62" s="26">
        <v>0.0383</v>
      </c>
      <c r="H62" s="27" t="s">
        <v>50</v>
      </c>
      <c r="I62" s="25">
        <f t="shared" si="12"/>
        <v>0</v>
      </c>
      <c r="J62" s="25">
        <f t="shared" si="16"/>
        <v>478750</v>
      </c>
      <c r="K62" s="25">
        <f t="shared" si="15"/>
        <v>23.94</v>
      </c>
      <c r="L62" s="25">
        <f t="shared" si="1"/>
        <v>478773.94</v>
      </c>
    </row>
    <row r="63" ht="16" customHeight="1" spans="1:12">
      <c r="A63" s="14" t="s">
        <v>15</v>
      </c>
      <c r="B63" s="28" t="s">
        <v>111</v>
      </c>
      <c r="C63" s="22" t="s">
        <v>17</v>
      </c>
      <c r="D63" s="27" t="s">
        <v>112</v>
      </c>
      <c r="E63" s="24" t="s">
        <v>49</v>
      </c>
      <c r="F63" s="30">
        <v>523</v>
      </c>
      <c r="G63" s="26">
        <v>0.0325</v>
      </c>
      <c r="H63" s="27" t="s">
        <v>113</v>
      </c>
      <c r="I63" s="25"/>
      <c r="J63" s="25">
        <f t="shared" ref="J63:J65" si="17">F63*G63*10000</f>
        <v>169975</v>
      </c>
      <c r="K63" s="25">
        <f t="shared" si="15"/>
        <v>8.5</v>
      </c>
      <c r="L63" s="25">
        <f t="shared" si="1"/>
        <v>169983.5</v>
      </c>
    </row>
    <row r="64" ht="16" customHeight="1" spans="1:12">
      <c r="A64" s="14" t="s">
        <v>15</v>
      </c>
      <c r="B64" s="28" t="s">
        <v>114</v>
      </c>
      <c r="C64" s="22" t="s">
        <v>17</v>
      </c>
      <c r="D64" s="27" t="s">
        <v>115</v>
      </c>
      <c r="E64" s="24" t="s">
        <v>19</v>
      </c>
      <c r="F64" s="25">
        <v>1646</v>
      </c>
      <c r="G64" s="26">
        <v>0.0337</v>
      </c>
      <c r="H64" s="27" t="s">
        <v>116</v>
      </c>
      <c r="I64" s="29">
        <f t="shared" ref="I64:I72" si="18">IF((YEAR(D64)+LEFT(E64,2*LEN(E64)-LENB(E64)))=2021,F64*10000,0)</f>
        <v>0</v>
      </c>
      <c r="J64" s="25">
        <f t="shared" si="17"/>
        <v>554702</v>
      </c>
      <c r="K64" s="25">
        <f t="shared" si="15"/>
        <v>27.74</v>
      </c>
      <c r="L64" s="25">
        <f t="shared" si="1"/>
        <v>554729.74</v>
      </c>
    </row>
    <row r="65" ht="16" customHeight="1" spans="1:12">
      <c r="A65" s="14" t="s">
        <v>15</v>
      </c>
      <c r="B65" s="28" t="s">
        <v>117</v>
      </c>
      <c r="C65" s="22" t="s">
        <v>17</v>
      </c>
      <c r="D65" s="27" t="s">
        <v>118</v>
      </c>
      <c r="E65" s="24" t="s">
        <v>75</v>
      </c>
      <c r="F65" s="25">
        <v>15699</v>
      </c>
      <c r="G65" s="26">
        <v>0.0302</v>
      </c>
      <c r="H65" s="27" t="s">
        <v>119</v>
      </c>
      <c r="I65" s="29">
        <f t="shared" si="18"/>
        <v>0</v>
      </c>
      <c r="J65" s="25">
        <f t="shared" si="17"/>
        <v>4741098</v>
      </c>
      <c r="K65" s="25">
        <f t="shared" si="15"/>
        <v>237.05</v>
      </c>
      <c r="L65" s="25">
        <f t="shared" si="1"/>
        <v>4741335.05</v>
      </c>
    </row>
    <row r="66" ht="16" customHeight="1" spans="1:12">
      <c r="A66" s="14" t="s">
        <v>15</v>
      </c>
      <c r="B66" s="28" t="s">
        <v>120</v>
      </c>
      <c r="C66" s="22" t="s">
        <v>40</v>
      </c>
      <c r="D66" s="27" t="s">
        <v>118</v>
      </c>
      <c r="E66" s="24" t="s">
        <v>103</v>
      </c>
      <c r="F66" s="25">
        <v>7000</v>
      </c>
      <c r="G66" s="26">
        <v>0.037</v>
      </c>
      <c r="H66" s="27" t="s">
        <v>121</v>
      </c>
      <c r="I66" s="29">
        <f t="shared" si="18"/>
        <v>0</v>
      </c>
      <c r="J66" s="25">
        <f t="shared" ref="J66:J69" si="19">F66*G66*10000*0.5</f>
        <v>1295000</v>
      </c>
      <c r="K66" s="25">
        <f t="shared" si="15"/>
        <v>64.75</v>
      </c>
      <c r="L66" s="25">
        <f t="shared" si="1"/>
        <v>1295064.75</v>
      </c>
    </row>
    <row r="67" ht="16" customHeight="1" spans="1:12">
      <c r="A67" s="14" t="s">
        <v>15</v>
      </c>
      <c r="B67" s="28" t="s">
        <v>120</v>
      </c>
      <c r="C67" s="22" t="s">
        <v>40</v>
      </c>
      <c r="D67" s="27" t="s">
        <v>118</v>
      </c>
      <c r="E67" s="24" t="s">
        <v>103</v>
      </c>
      <c r="F67" s="25">
        <v>7000</v>
      </c>
      <c r="G67" s="26">
        <v>0.037</v>
      </c>
      <c r="H67" s="27" t="s">
        <v>119</v>
      </c>
      <c r="I67" s="29">
        <f t="shared" si="18"/>
        <v>0</v>
      </c>
      <c r="J67" s="25">
        <f t="shared" si="19"/>
        <v>1295000</v>
      </c>
      <c r="K67" s="25">
        <f t="shared" si="15"/>
        <v>64.75</v>
      </c>
      <c r="L67" s="25">
        <f t="shared" si="1"/>
        <v>1295064.75</v>
      </c>
    </row>
    <row r="68" ht="16" customHeight="1" spans="1:12">
      <c r="A68" s="14" t="s">
        <v>15</v>
      </c>
      <c r="B68" s="28" t="s">
        <v>122</v>
      </c>
      <c r="C68" s="22" t="s">
        <v>17</v>
      </c>
      <c r="D68" s="27" t="s">
        <v>123</v>
      </c>
      <c r="E68" s="24" t="s">
        <v>22</v>
      </c>
      <c r="F68" s="25">
        <v>431</v>
      </c>
      <c r="G68" s="26">
        <v>0.0324</v>
      </c>
      <c r="H68" s="27" t="s">
        <v>124</v>
      </c>
      <c r="I68" s="29">
        <f t="shared" si="18"/>
        <v>0</v>
      </c>
      <c r="J68" s="25">
        <f t="shared" si="19"/>
        <v>69822</v>
      </c>
      <c r="K68" s="25">
        <f t="shared" si="15"/>
        <v>3.49</v>
      </c>
      <c r="L68" s="25">
        <f t="shared" si="1"/>
        <v>69825.49</v>
      </c>
    </row>
    <row r="69" ht="16" customHeight="1" spans="1:12">
      <c r="A69" s="14" t="s">
        <v>15</v>
      </c>
      <c r="B69" s="28" t="s">
        <v>122</v>
      </c>
      <c r="C69" s="22" t="s">
        <v>17</v>
      </c>
      <c r="D69" s="27" t="s">
        <v>123</v>
      </c>
      <c r="E69" s="24" t="s">
        <v>22</v>
      </c>
      <c r="F69" s="25">
        <v>431</v>
      </c>
      <c r="G69" s="26">
        <v>0.0324</v>
      </c>
      <c r="H69" s="27" t="s">
        <v>125</v>
      </c>
      <c r="I69" s="29">
        <f t="shared" si="18"/>
        <v>0</v>
      </c>
      <c r="J69" s="25">
        <f t="shared" si="19"/>
        <v>69822</v>
      </c>
      <c r="K69" s="25">
        <f t="shared" si="15"/>
        <v>3.49</v>
      </c>
      <c r="L69" s="25">
        <f t="shared" ref="L69:L72" si="20">I69+J69+K69</f>
        <v>69825.49</v>
      </c>
    </row>
    <row r="70" ht="16" customHeight="1" spans="1:12">
      <c r="A70" s="21" t="s">
        <v>15</v>
      </c>
      <c r="B70" s="28" t="s">
        <v>126</v>
      </c>
      <c r="C70" s="22" t="s">
        <v>17</v>
      </c>
      <c r="D70" s="27" t="s">
        <v>127</v>
      </c>
      <c r="E70" s="24" t="s">
        <v>49</v>
      </c>
      <c r="F70" s="25">
        <v>2350</v>
      </c>
      <c r="G70" s="26">
        <v>0.0301</v>
      </c>
      <c r="H70" s="27" t="s">
        <v>128</v>
      </c>
      <c r="I70" s="29">
        <f t="shared" si="18"/>
        <v>0</v>
      </c>
      <c r="J70" s="25">
        <f>F70*G70*10000</f>
        <v>707350</v>
      </c>
      <c r="K70" s="25">
        <f t="shared" si="15"/>
        <v>35.37</v>
      </c>
      <c r="L70" s="25">
        <f t="shared" si="20"/>
        <v>707385.37</v>
      </c>
    </row>
    <row r="71" ht="16" customHeight="1" spans="1:12">
      <c r="A71" s="21" t="s">
        <v>15</v>
      </c>
      <c r="B71" s="28" t="s">
        <v>129</v>
      </c>
      <c r="C71" s="22" t="s">
        <v>40</v>
      </c>
      <c r="D71" s="27" t="s">
        <v>127</v>
      </c>
      <c r="E71" s="24" t="s">
        <v>130</v>
      </c>
      <c r="F71" s="25">
        <v>3000</v>
      </c>
      <c r="G71" s="26">
        <v>0.0355</v>
      </c>
      <c r="H71" s="27" t="s">
        <v>131</v>
      </c>
      <c r="I71" s="29">
        <f t="shared" si="18"/>
        <v>0</v>
      </c>
      <c r="J71" s="25">
        <f>F71*G71*10000*0.5</f>
        <v>532500</v>
      </c>
      <c r="K71" s="25">
        <f t="shared" si="15"/>
        <v>26.63</v>
      </c>
      <c r="L71" s="25">
        <f t="shared" si="20"/>
        <v>532526.63</v>
      </c>
    </row>
    <row r="72" ht="16" customHeight="1" spans="1:12">
      <c r="A72" s="21" t="s">
        <v>15</v>
      </c>
      <c r="B72" s="28" t="s">
        <v>129</v>
      </c>
      <c r="C72" s="22" t="s">
        <v>40</v>
      </c>
      <c r="D72" s="27" t="s">
        <v>127</v>
      </c>
      <c r="E72" s="24" t="s">
        <v>130</v>
      </c>
      <c r="F72" s="25">
        <v>3000</v>
      </c>
      <c r="G72" s="26">
        <v>0.0355</v>
      </c>
      <c r="H72" s="27" t="s">
        <v>128</v>
      </c>
      <c r="I72" s="29">
        <f t="shared" si="18"/>
        <v>0</v>
      </c>
      <c r="J72" s="25">
        <f>F72*G72*10000*0.5</f>
        <v>532500</v>
      </c>
      <c r="K72" s="25">
        <f t="shared" si="15"/>
        <v>26.63</v>
      </c>
      <c r="L72" s="25">
        <f t="shared" si="20"/>
        <v>532526.63</v>
      </c>
    </row>
  </sheetData>
  <mergeCells count="2">
    <mergeCell ref="A1:L1"/>
    <mergeCell ref="A2:L2"/>
  </mergeCells>
  <conditionalFormatting sqref="A4:A69 D63 H63">
    <cfRule type="expression" dxfId="0" priority="3" stopIfTrue="1">
      <formula>NOT(ISERROR(SEARCH("&lt;总计&gt;",A4)))</formula>
    </cfRule>
    <cfRule type="expression" dxfId="1" priority="2" stopIfTrue="1">
      <formula>NOT(ISERROR(SEARCH("&lt;合计&gt;",A4)))</formula>
    </cfRule>
    <cfRule type="expression" dxfId="1" priority="1" stopIfTrue="1">
      <formula>NOT(ISERROR(SEARCH("&lt;小计&gt;",A4)))</formula>
    </cfRule>
  </conditionalFormatting>
  <pageMargins left="0.751388888888889" right="0.751388888888889" top="0.236111111111111" bottom="0.275" header="0.118055555555556" footer="0.236111111111111"/>
  <pageSetup paperSize="9" scale="93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5"/>
  <sheetViews>
    <sheetView tabSelected="1" workbookViewId="0">
      <selection activeCell="A2" sqref="A2:L2"/>
    </sheetView>
  </sheetViews>
  <sheetFormatPr defaultColWidth="9" defaultRowHeight="14.25"/>
  <cols>
    <col min="1" max="1" width="8.55" style="2" customWidth="1"/>
    <col min="2" max="3" width="11" style="2" customWidth="1"/>
    <col min="4" max="4" width="9.875" style="3" customWidth="1"/>
    <col min="5" max="5" width="10.125" style="2" customWidth="1"/>
    <col min="6" max="6" width="10.8583333333333" style="4" customWidth="1"/>
    <col min="7" max="7" width="9.625" style="5" customWidth="1"/>
    <col min="8" max="8" width="16.5" style="2" customWidth="1"/>
    <col min="9" max="9" width="15.1833333333333" style="4" customWidth="1"/>
    <col min="10" max="10" width="14.375" style="4" customWidth="1"/>
    <col min="11" max="11" width="11.625" style="4" customWidth="1"/>
    <col min="12" max="12" width="14.8916666666667" style="4" customWidth="1"/>
    <col min="13" max="13" width="9" style="2"/>
    <col min="14" max="14" width="12.625" style="2"/>
    <col min="15" max="239" width="9" style="2"/>
    <col min="240" max="240" width="18.625" style="2" customWidth="1"/>
    <col min="241" max="241" width="19.125" style="2" customWidth="1"/>
    <col min="242" max="242" width="12" style="2" customWidth="1"/>
    <col min="243" max="243" width="12.375" style="2" customWidth="1"/>
    <col min="244" max="244" width="15.25" style="2" customWidth="1"/>
    <col min="245" max="245" width="9.625" style="2" customWidth="1"/>
    <col min="246" max="246" width="20.5" style="2" customWidth="1"/>
    <col min="247" max="247" width="12.5" style="2" customWidth="1"/>
    <col min="248" max="249" width="15" style="2" customWidth="1"/>
    <col min="250" max="250" width="11.375" style="2" customWidth="1"/>
    <col min="251" max="251" width="9" style="2"/>
    <col min="252" max="252" width="13.25" style="2" customWidth="1"/>
    <col min="253" max="495" width="9" style="2"/>
    <col min="496" max="496" width="18.625" style="2" customWidth="1"/>
    <col min="497" max="497" width="19.125" style="2" customWidth="1"/>
    <col min="498" max="498" width="12" style="2" customWidth="1"/>
    <col min="499" max="499" width="12.375" style="2" customWidth="1"/>
    <col min="500" max="500" width="15.25" style="2" customWidth="1"/>
    <col min="501" max="501" width="9.625" style="2" customWidth="1"/>
    <col min="502" max="502" width="20.5" style="2" customWidth="1"/>
    <col min="503" max="503" width="12.5" style="2" customWidth="1"/>
    <col min="504" max="505" width="15" style="2" customWidth="1"/>
    <col min="506" max="506" width="11.375" style="2" customWidth="1"/>
    <col min="507" max="507" width="9" style="2"/>
    <col min="508" max="508" width="13.25" style="2" customWidth="1"/>
    <col min="509" max="751" width="9" style="2"/>
    <col min="752" max="752" width="18.625" style="2" customWidth="1"/>
    <col min="753" max="753" width="19.125" style="2" customWidth="1"/>
    <col min="754" max="754" width="12" style="2" customWidth="1"/>
    <col min="755" max="755" width="12.375" style="2" customWidth="1"/>
    <col min="756" max="756" width="15.25" style="2" customWidth="1"/>
    <col min="757" max="757" width="9.625" style="2" customWidth="1"/>
    <col min="758" max="758" width="20.5" style="2" customWidth="1"/>
    <col min="759" max="759" width="12.5" style="2" customWidth="1"/>
    <col min="760" max="761" width="15" style="2" customWidth="1"/>
    <col min="762" max="762" width="11.375" style="2" customWidth="1"/>
    <col min="763" max="763" width="9" style="2"/>
    <col min="764" max="764" width="13.25" style="2" customWidth="1"/>
    <col min="765" max="1007" width="9" style="2"/>
    <col min="1008" max="1008" width="18.625" style="2" customWidth="1"/>
    <col min="1009" max="1009" width="19.125" style="2" customWidth="1"/>
    <col min="1010" max="1010" width="12" style="2" customWidth="1"/>
    <col min="1011" max="1011" width="12.375" style="2" customWidth="1"/>
    <col min="1012" max="1012" width="15.25" style="2" customWidth="1"/>
    <col min="1013" max="1013" width="9.625" style="2" customWidth="1"/>
    <col min="1014" max="1014" width="20.5" style="2" customWidth="1"/>
    <col min="1015" max="1015" width="12.5" style="2" customWidth="1"/>
    <col min="1016" max="1017" width="15" style="2" customWidth="1"/>
    <col min="1018" max="1018" width="11.375" style="2" customWidth="1"/>
    <col min="1019" max="1019" width="9" style="2"/>
    <col min="1020" max="1020" width="13.25" style="2" customWidth="1"/>
    <col min="1021" max="1263" width="9" style="2"/>
    <col min="1264" max="1264" width="18.625" style="2" customWidth="1"/>
    <col min="1265" max="1265" width="19.125" style="2" customWidth="1"/>
    <col min="1266" max="1266" width="12" style="2" customWidth="1"/>
    <col min="1267" max="1267" width="12.375" style="2" customWidth="1"/>
    <col min="1268" max="1268" width="15.25" style="2" customWidth="1"/>
    <col min="1269" max="1269" width="9.625" style="2" customWidth="1"/>
    <col min="1270" max="1270" width="20.5" style="2" customWidth="1"/>
    <col min="1271" max="1271" width="12.5" style="2" customWidth="1"/>
    <col min="1272" max="1273" width="15" style="2" customWidth="1"/>
    <col min="1274" max="1274" width="11.375" style="2" customWidth="1"/>
    <col min="1275" max="1275" width="9" style="2"/>
    <col min="1276" max="1276" width="13.25" style="2" customWidth="1"/>
    <col min="1277" max="1519" width="9" style="2"/>
    <col min="1520" max="1520" width="18.625" style="2" customWidth="1"/>
    <col min="1521" max="1521" width="19.125" style="2" customWidth="1"/>
    <col min="1522" max="1522" width="12" style="2" customWidth="1"/>
    <col min="1523" max="1523" width="12.375" style="2" customWidth="1"/>
    <col min="1524" max="1524" width="15.25" style="2" customWidth="1"/>
    <col min="1525" max="1525" width="9.625" style="2" customWidth="1"/>
    <col min="1526" max="1526" width="20.5" style="2" customWidth="1"/>
    <col min="1527" max="1527" width="12.5" style="2" customWidth="1"/>
    <col min="1528" max="1529" width="15" style="2" customWidth="1"/>
    <col min="1530" max="1530" width="11.375" style="2" customWidth="1"/>
    <col min="1531" max="1531" width="9" style="2"/>
    <col min="1532" max="1532" width="13.25" style="2" customWidth="1"/>
    <col min="1533" max="1775" width="9" style="2"/>
    <col min="1776" max="1776" width="18.625" style="2" customWidth="1"/>
    <col min="1777" max="1777" width="19.125" style="2" customWidth="1"/>
    <col min="1778" max="1778" width="12" style="2" customWidth="1"/>
    <col min="1779" max="1779" width="12.375" style="2" customWidth="1"/>
    <col min="1780" max="1780" width="15.25" style="2" customWidth="1"/>
    <col min="1781" max="1781" width="9.625" style="2" customWidth="1"/>
    <col min="1782" max="1782" width="20.5" style="2" customWidth="1"/>
    <col min="1783" max="1783" width="12.5" style="2" customWidth="1"/>
    <col min="1784" max="1785" width="15" style="2" customWidth="1"/>
    <col min="1786" max="1786" width="11.375" style="2" customWidth="1"/>
    <col min="1787" max="1787" width="9" style="2"/>
    <col min="1788" max="1788" width="13.25" style="2" customWidth="1"/>
    <col min="1789" max="2031" width="9" style="2"/>
    <col min="2032" max="2032" width="18.625" style="2" customWidth="1"/>
    <col min="2033" max="2033" width="19.125" style="2" customWidth="1"/>
    <col min="2034" max="2034" width="12" style="2" customWidth="1"/>
    <col min="2035" max="2035" width="12.375" style="2" customWidth="1"/>
    <col min="2036" max="2036" width="15.25" style="2" customWidth="1"/>
    <col min="2037" max="2037" width="9.625" style="2" customWidth="1"/>
    <col min="2038" max="2038" width="20.5" style="2" customWidth="1"/>
    <col min="2039" max="2039" width="12.5" style="2" customWidth="1"/>
    <col min="2040" max="2041" width="15" style="2" customWidth="1"/>
    <col min="2042" max="2042" width="11.375" style="2" customWidth="1"/>
    <col min="2043" max="2043" width="9" style="2"/>
    <col min="2044" max="2044" width="13.25" style="2" customWidth="1"/>
    <col min="2045" max="2287" width="9" style="2"/>
    <col min="2288" max="2288" width="18.625" style="2" customWidth="1"/>
    <col min="2289" max="2289" width="19.125" style="2" customWidth="1"/>
    <col min="2290" max="2290" width="12" style="2" customWidth="1"/>
    <col min="2291" max="2291" width="12.375" style="2" customWidth="1"/>
    <col min="2292" max="2292" width="15.25" style="2" customWidth="1"/>
    <col min="2293" max="2293" width="9.625" style="2" customWidth="1"/>
    <col min="2294" max="2294" width="20.5" style="2" customWidth="1"/>
    <col min="2295" max="2295" width="12.5" style="2" customWidth="1"/>
    <col min="2296" max="2297" width="15" style="2" customWidth="1"/>
    <col min="2298" max="2298" width="11.375" style="2" customWidth="1"/>
    <col min="2299" max="2299" width="9" style="2"/>
    <col min="2300" max="2300" width="13.25" style="2" customWidth="1"/>
    <col min="2301" max="2543" width="9" style="2"/>
    <col min="2544" max="2544" width="18.625" style="2" customWidth="1"/>
    <col min="2545" max="2545" width="19.125" style="2" customWidth="1"/>
    <col min="2546" max="2546" width="12" style="2" customWidth="1"/>
    <col min="2547" max="2547" width="12.375" style="2" customWidth="1"/>
    <col min="2548" max="2548" width="15.25" style="2" customWidth="1"/>
    <col min="2549" max="2549" width="9.625" style="2" customWidth="1"/>
    <col min="2550" max="2550" width="20.5" style="2" customWidth="1"/>
    <col min="2551" max="2551" width="12.5" style="2" customWidth="1"/>
    <col min="2552" max="2553" width="15" style="2" customWidth="1"/>
    <col min="2554" max="2554" width="11.375" style="2" customWidth="1"/>
    <col min="2555" max="2555" width="9" style="2"/>
    <col min="2556" max="2556" width="13.25" style="2" customWidth="1"/>
    <col min="2557" max="2799" width="9" style="2"/>
    <col min="2800" max="2800" width="18.625" style="2" customWidth="1"/>
    <col min="2801" max="2801" width="19.125" style="2" customWidth="1"/>
    <col min="2802" max="2802" width="12" style="2" customWidth="1"/>
    <col min="2803" max="2803" width="12.375" style="2" customWidth="1"/>
    <col min="2804" max="2804" width="15.25" style="2" customWidth="1"/>
    <col min="2805" max="2805" width="9.625" style="2" customWidth="1"/>
    <col min="2806" max="2806" width="20.5" style="2" customWidth="1"/>
    <col min="2807" max="2807" width="12.5" style="2" customWidth="1"/>
    <col min="2808" max="2809" width="15" style="2" customWidth="1"/>
    <col min="2810" max="2810" width="11.375" style="2" customWidth="1"/>
    <col min="2811" max="2811" width="9" style="2"/>
    <col min="2812" max="2812" width="13.25" style="2" customWidth="1"/>
    <col min="2813" max="3055" width="9" style="2"/>
    <col min="3056" max="3056" width="18.625" style="2" customWidth="1"/>
    <col min="3057" max="3057" width="19.125" style="2" customWidth="1"/>
    <col min="3058" max="3058" width="12" style="2" customWidth="1"/>
    <col min="3059" max="3059" width="12.375" style="2" customWidth="1"/>
    <col min="3060" max="3060" width="15.25" style="2" customWidth="1"/>
    <col min="3061" max="3061" width="9.625" style="2" customWidth="1"/>
    <col min="3062" max="3062" width="20.5" style="2" customWidth="1"/>
    <col min="3063" max="3063" width="12.5" style="2" customWidth="1"/>
    <col min="3064" max="3065" width="15" style="2" customWidth="1"/>
    <col min="3066" max="3066" width="11.375" style="2" customWidth="1"/>
    <col min="3067" max="3067" width="9" style="2"/>
    <col min="3068" max="3068" width="13.25" style="2" customWidth="1"/>
    <col min="3069" max="3311" width="9" style="2"/>
    <col min="3312" max="3312" width="18.625" style="2" customWidth="1"/>
    <col min="3313" max="3313" width="19.125" style="2" customWidth="1"/>
    <col min="3314" max="3314" width="12" style="2" customWidth="1"/>
    <col min="3315" max="3315" width="12.375" style="2" customWidth="1"/>
    <col min="3316" max="3316" width="15.25" style="2" customWidth="1"/>
    <col min="3317" max="3317" width="9.625" style="2" customWidth="1"/>
    <col min="3318" max="3318" width="20.5" style="2" customWidth="1"/>
    <col min="3319" max="3319" width="12.5" style="2" customWidth="1"/>
    <col min="3320" max="3321" width="15" style="2" customWidth="1"/>
    <col min="3322" max="3322" width="11.375" style="2" customWidth="1"/>
    <col min="3323" max="3323" width="9" style="2"/>
    <col min="3324" max="3324" width="13.25" style="2" customWidth="1"/>
    <col min="3325" max="3567" width="9" style="2"/>
    <col min="3568" max="3568" width="18.625" style="2" customWidth="1"/>
    <col min="3569" max="3569" width="19.125" style="2" customWidth="1"/>
    <col min="3570" max="3570" width="12" style="2" customWidth="1"/>
    <col min="3571" max="3571" width="12.375" style="2" customWidth="1"/>
    <col min="3572" max="3572" width="15.25" style="2" customWidth="1"/>
    <col min="3573" max="3573" width="9.625" style="2" customWidth="1"/>
    <col min="3574" max="3574" width="20.5" style="2" customWidth="1"/>
    <col min="3575" max="3575" width="12.5" style="2" customWidth="1"/>
    <col min="3576" max="3577" width="15" style="2" customWidth="1"/>
    <col min="3578" max="3578" width="11.375" style="2" customWidth="1"/>
    <col min="3579" max="3579" width="9" style="2"/>
    <col min="3580" max="3580" width="13.25" style="2" customWidth="1"/>
    <col min="3581" max="3823" width="9" style="2"/>
    <col min="3824" max="3824" width="18.625" style="2" customWidth="1"/>
    <col min="3825" max="3825" width="19.125" style="2" customWidth="1"/>
    <col min="3826" max="3826" width="12" style="2" customWidth="1"/>
    <col min="3827" max="3827" width="12.375" style="2" customWidth="1"/>
    <col min="3828" max="3828" width="15.25" style="2" customWidth="1"/>
    <col min="3829" max="3829" width="9.625" style="2" customWidth="1"/>
    <col min="3830" max="3830" width="20.5" style="2" customWidth="1"/>
    <col min="3831" max="3831" width="12.5" style="2" customWidth="1"/>
    <col min="3832" max="3833" width="15" style="2" customWidth="1"/>
    <col min="3834" max="3834" width="11.375" style="2" customWidth="1"/>
    <col min="3835" max="3835" width="9" style="2"/>
    <col min="3836" max="3836" width="13.25" style="2" customWidth="1"/>
    <col min="3837" max="4079" width="9" style="2"/>
    <col min="4080" max="4080" width="18.625" style="2" customWidth="1"/>
    <col min="4081" max="4081" width="19.125" style="2" customWidth="1"/>
    <col min="4082" max="4082" width="12" style="2" customWidth="1"/>
    <col min="4083" max="4083" width="12.375" style="2" customWidth="1"/>
    <col min="4084" max="4084" width="15.25" style="2" customWidth="1"/>
    <col min="4085" max="4085" width="9.625" style="2" customWidth="1"/>
    <col min="4086" max="4086" width="20.5" style="2" customWidth="1"/>
    <col min="4087" max="4087" width="12.5" style="2" customWidth="1"/>
    <col min="4088" max="4089" width="15" style="2" customWidth="1"/>
    <col min="4090" max="4090" width="11.375" style="2" customWidth="1"/>
    <col min="4091" max="4091" width="9" style="2"/>
    <col min="4092" max="4092" width="13.25" style="2" customWidth="1"/>
    <col min="4093" max="4335" width="9" style="2"/>
    <col min="4336" max="4336" width="18.625" style="2" customWidth="1"/>
    <col min="4337" max="4337" width="19.125" style="2" customWidth="1"/>
    <col min="4338" max="4338" width="12" style="2" customWidth="1"/>
    <col min="4339" max="4339" width="12.375" style="2" customWidth="1"/>
    <col min="4340" max="4340" width="15.25" style="2" customWidth="1"/>
    <col min="4341" max="4341" width="9.625" style="2" customWidth="1"/>
    <col min="4342" max="4342" width="20.5" style="2" customWidth="1"/>
    <col min="4343" max="4343" width="12.5" style="2" customWidth="1"/>
    <col min="4344" max="4345" width="15" style="2" customWidth="1"/>
    <col min="4346" max="4346" width="11.375" style="2" customWidth="1"/>
    <col min="4347" max="4347" width="9" style="2"/>
    <col min="4348" max="4348" width="13.25" style="2" customWidth="1"/>
    <col min="4349" max="4591" width="9" style="2"/>
    <col min="4592" max="4592" width="18.625" style="2" customWidth="1"/>
    <col min="4593" max="4593" width="19.125" style="2" customWidth="1"/>
    <col min="4594" max="4594" width="12" style="2" customWidth="1"/>
    <col min="4595" max="4595" width="12.375" style="2" customWidth="1"/>
    <col min="4596" max="4596" width="15.25" style="2" customWidth="1"/>
    <col min="4597" max="4597" width="9.625" style="2" customWidth="1"/>
    <col min="4598" max="4598" width="20.5" style="2" customWidth="1"/>
    <col min="4599" max="4599" width="12.5" style="2" customWidth="1"/>
    <col min="4600" max="4601" width="15" style="2" customWidth="1"/>
    <col min="4602" max="4602" width="11.375" style="2" customWidth="1"/>
    <col min="4603" max="4603" width="9" style="2"/>
    <col min="4604" max="4604" width="13.25" style="2" customWidth="1"/>
    <col min="4605" max="4847" width="9" style="2"/>
    <col min="4848" max="4848" width="18.625" style="2" customWidth="1"/>
    <col min="4849" max="4849" width="19.125" style="2" customWidth="1"/>
    <col min="4850" max="4850" width="12" style="2" customWidth="1"/>
    <col min="4851" max="4851" width="12.375" style="2" customWidth="1"/>
    <col min="4852" max="4852" width="15.25" style="2" customWidth="1"/>
    <col min="4853" max="4853" width="9.625" style="2" customWidth="1"/>
    <col min="4854" max="4854" width="20.5" style="2" customWidth="1"/>
    <col min="4855" max="4855" width="12.5" style="2" customWidth="1"/>
    <col min="4856" max="4857" width="15" style="2" customWidth="1"/>
    <col min="4858" max="4858" width="11.375" style="2" customWidth="1"/>
    <col min="4859" max="4859" width="9" style="2"/>
    <col min="4860" max="4860" width="13.25" style="2" customWidth="1"/>
    <col min="4861" max="5103" width="9" style="2"/>
    <col min="5104" max="5104" width="18.625" style="2" customWidth="1"/>
    <col min="5105" max="5105" width="19.125" style="2" customWidth="1"/>
    <col min="5106" max="5106" width="12" style="2" customWidth="1"/>
    <col min="5107" max="5107" width="12.375" style="2" customWidth="1"/>
    <col min="5108" max="5108" width="15.25" style="2" customWidth="1"/>
    <col min="5109" max="5109" width="9.625" style="2" customWidth="1"/>
    <col min="5110" max="5110" width="20.5" style="2" customWidth="1"/>
    <col min="5111" max="5111" width="12.5" style="2" customWidth="1"/>
    <col min="5112" max="5113" width="15" style="2" customWidth="1"/>
    <col min="5114" max="5114" width="11.375" style="2" customWidth="1"/>
    <col min="5115" max="5115" width="9" style="2"/>
    <col min="5116" max="5116" width="13.25" style="2" customWidth="1"/>
    <col min="5117" max="5359" width="9" style="2"/>
    <col min="5360" max="5360" width="18.625" style="2" customWidth="1"/>
    <col min="5361" max="5361" width="19.125" style="2" customWidth="1"/>
    <col min="5362" max="5362" width="12" style="2" customWidth="1"/>
    <col min="5363" max="5363" width="12.375" style="2" customWidth="1"/>
    <col min="5364" max="5364" width="15.25" style="2" customWidth="1"/>
    <col min="5365" max="5365" width="9.625" style="2" customWidth="1"/>
    <col min="5366" max="5366" width="20.5" style="2" customWidth="1"/>
    <col min="5367" max="5367" width="12.5" style="2" customWidth="1"/>
    <col min="5368" max="5369" width="15" style="2" customWidth="1"/>
    <col min="5370" max="5370" width="11.375" style="2" customWidth="1"/>
    <col min="5371" max="5371" width="9" style="2"/>
    <col min="5372" max="5372" width="13.25" style="2" customWidth="1"/>
    <col min="5373" max="5615" width="9" style="2"/>
    <col min="5616" max="5616" width="18.625" style="2" customWidth="1"/>
    <col min="5617" max="5617" width="19.125" style="2" customWidth="1"/>
    <col min="5618" max="5618" width="12" style="2" customWidth="1"/>
    <col min="5619" max="5619" width="12.375" style="2" customWidth="1"/>
    <col min="5620" max="5620" width="15.25" style="2" customWidth="1"/>
    <col min="5621" max="5621" width="9.625" style="2" customWidth="1"/>
    <col min="5622" max="5622" width="20.5" style="2" customWidth="1"/>
    <col min="5623" max="5623" width="12.5" style="2" customWidth="1"/>
    <col min="5624" max="5625" width="15" style="2" customWidth="1"/>
    <col min="5626" max="5626" width="11.375" style="2" customWidth="1"/>
    <col min="5627" max="5627" width="9" style="2"/>
    <col min="5628" max="5628" width="13.25" style="2" customWidth="1"/>
    <col min="5629" max="5871" width="9" style="2"/>
    <col min="5872" max="5872" width="18.625" style="2" customWidth="1"/>
    <col min="5873" max="5873" width="19.125" style="2" customWidth="1"/>
    <col min="5874" max="5874" width="12" style="2" customWidth="1"/>
    <col min="5875" max="5875" width="12.375" style="2" customWidth="1"/>
    <col min="5876" max="5876" width="15.25" style="2" customWidth="1"/>
    <col min="5877" max="5877" width="9.625" style="2" customWidth="1"/>
    <col min="5878" max="5878" width="20.5" style="2" customWidth="1"/>
    <col min="5879" max="5879" width="12.5" style="2" customWidth="1"/>
    <col min="5880" max="5881" width="15" style="2" customWidth="1"/>
    <col min="5882" max="5882" width="11.375" style="2" customWidth="1"/>
    <col min="5883" max="5883" width="9" style="2"/>
    <col min="5884" max="5884" width="13.25" style="2" customWidth="1"/>
    <col min="5885" max="6127" width="9" style="2"/>
    <col min="6128" max="6128" width="18.625" style="2" customWidth="1"/>
    <col min="6129" max="6129" width="19.125" style="2" customWidth="1"/>
    <col min="6130" max="6130" width="12" style="2" customWidth="1"/>
    <col min="6131" max="6131" width="12.375" style="2" customWidth="1"/>
    <col min="6132" max="6132" width="15.25" style="2" customWidth="1"/>
    <col min="6133" max="6133" width="9.625" style="2" customWidth="1"/>
    <col min="6134" max="6134" width="20.5" style="2" customWidth="1"/>
    <col min="6135" max="6135" width="12.5" style="2" customWidth="1"/>
    <col min="6136" max="6137" width="15" style="2" customWidth="1"/>
    <col min="6138" max="6138" width="11.375" style="2" customWidth="1"/>
    <col min="6139" max="6139" width="9" style="2"/>
    <col min="6140" max="6140" width="13.25" style="2" customWidth="1"/>
    <col min="6141" max="6383" width="9" style="2"/>
    <col min="6384" max="6384" width="18.625" style="2" customWidth="1"/>
    <col min="6385" max="6385" width="19.125" style="2" customWidth="1"/>
    <col min="6386" max="6386" width="12" style="2" customWidth="1"/>
    <col min="6387" max="6387" width="12.375" style="2" customWidth="1"/>
    <col min="6388" max="6388" width="15.25" style="2" customWidth="1"/>
    <col min="6389" max="6389" width="9.625" style="2" customWidth="1"/>
    <col min="6390" max="6390" width="20.5" style="2" customWidth="1"/>
    <col min="6391" max="6391" width="12.5" style="2" customWidth="1"/>
    <col min="6392" max="6393" width="15" style="2" customWidth="1"/>
    <col min="6394" max="6394" width="11.375" style="2" customWidth="1"/>
    <col min="6395" max="6395" width="9" style="2"/>
    <col min="6396" max="6396" width="13.25" style="2" customWidth="1"/>
    <col min="6397" max="6639" width="9" style="2"/>
    <col min="6640" max="6640" width="18.625" style="2" customWidth="1"/>
    <col min="6641" max="6641" width="19.125" style="2" customWidth="1"/>
    <col min="6642" max="6642" width="12" style="2" customWidth="1"/>
    <col min="6643" max="6643" width="12.375" style="2" customWidth="1"/>
    <col min="6644" max="6644" width="15.25" style="2" customWidth="1"/>
    <col min="6645" max="6645" width="9.625" style="2" customWidth="1"/>
    <col min="6646" max="6646" width="20.5" style="2" customWidth="1"/>
    <col min="6647" max="6647" width="12.5" style="2" customWidth="1"/>
    <col min="6648" max="6649" width="15" style="2" customWidth="1"/>
    <col min="6650" max="6650" width="11.375" style="2" customWidth="1"/>
    <col min="6651" max="6651" width="9" style="2"/>
    <col min="6652" max="6652" width="13.25" style="2" customWidth="1"/>
    <col min="6653" max="6895" width="9" style="2"/>
    <col min="6896" max="6896" width="18.625" style="2" customWidth="1"/>
    <col min="6897" max="6897" width="19.125" style="2" customWidth="1"/>
    <col min="6898" max="6898" width="12" style="2" customWidth="1"/>
    <col min="6899" max="6899" width="12.375" style="2" customWidth="1"/>
    <col min="6900" max="6900" width="15.25" style="2" customWidth="1"/>
    <col min="6901" max="6901" width="9.625" style="2" customWidth="1"/>
    <col min="6902" max="6902" width="20.5" style="2" customWidth="1"/>
    <col min="6903" max="6903" width="12.5" style="2" customWidth="1"/>
    <col min="6904" max="6905" width="15" style="2" customWidth="1"/>
    <col min="6906" max="6906" width="11.375" style="2" customWidth="1"/>
    <col min="6907" max="6907" width="9" style="2"/>
    <col min="6908" max="6908" width="13.25" style="2" customWidth="1"/>
    <col min="6909" max="7151" width="9" style="2"/>
    <col min="7152" max="7152" width="18.625" style="2" customWidth="1"/>
    <col min="7153" max="7153" width="19.125" style="2" customWidth="1"/>
    <col min="7154" max="7154" width="12" style="2" customWidth="1"/>
    <col min="7155" max="7155" width="12.375" style="2" customWidth="1"/>
    <col min="7156" max="7156" width="15.25" style="2" customWidth="1"/>
    <col min="7157" max="7157" width="9.625" style="2" customWidth="1"/>
    <col min="7158" max="7158" width="20.5" style="2" customWidth="1"/>
    <col min="7159" max="7159" width="12.5" style="2" customWidth="1"/>
    <col min="7160" max="7161" width="15" style="2" customWidth="1"/>
    <col min="7162" max="7162" width="11.375" style="2" customWidth="1"/>
    <col min="7163" max="7163" width="9" style="2"/>
    <col min="7164" max="7164" width="13.25" style="2" customWidth="1"/>
    <col min="7165" max="7407" width="9" style="2"/>
    <col min="7408" max="7408" width="18.625" style="2" customWidth="1"/>
    <col min="7409" max="7409" width="19.125" style="2" customWidth="1"/>
    <col min="7410" max="7410" width="12" style="2" customWidth="1"/>
    <col min="7411" max="7411" width="12.375" style="2" customWidth="1"/>
    <col min="7412" max="7412" width="15.25" style="2" customWidth="1"/>
    <col min="7413" max="7413" width="9.625" style="2" customWidth="1"/>
    <col min="7414" max="7414" width="20.5" style="2" customWidth="1"/>
    <col min="7415" max="7415" width="12.5" style="2" customWidth="1"/>
    <col min="7416" max="7417" width="15" style="2" customWidth="1"/>
    <col min="7418" max="7418" width="11.375" style="2" customWidth="1"/>
    <col min="7419" max="7419" width="9" style="2"/>
    <col min="7420" max="7420" width="13.25" style="2" customWidth="1"/>
    <col min="7421" max="7663" width="9" style="2"/>
    <col min="7664" max="7664" width="18.625" style="2" customWidth="1"/>
    <col min="7665" max="7665" width="19.125" style="2" customWidth="1"/>
    <col min="7666" max="7666" width="12" style="2" customWidth="1"/>
    <col min="7667" max="7667" width="12.375" style="2" customWidth="1"/>
    <col min="7668" max="7668" width="15.25" style="2" customWidth="1"/>
    <col min="7669" max="7669" width="9.625" style="2" customWidth="1"/>
    <col min="7670" max="7670" width="20.5" style="2" customWidth="1"/>
    <col min="7671" max="7671" width="12.5" style="2" customWidth="1"/>
    <col min="7672" max="7673" width="15" style="2" customWidth="1"/>
    <col min="7674" max="7674" width="11.375" style="2" customWidth="1"/>
    <col min="7675" max="7675" width="9" style="2"/>
    <col min="7676" max="7676" width="13.25" style="2" customWidth="1"/>
    <col min="7677" max="7919" width="9" style="2"/>
    <col min="7920" max="7920" width="18.625" style="2" customWidth="1"/>
    <col min="7921" max="7921" width="19.125" style="2" customWidth="1"/>
    <col min="7922" max="7922" width="12" style="2" customWidth="1"/>
    <col min="7923" max="7923" width="12.375" style="2" customWidth="1"/>
    <col min="7924" max="7924" width="15.25" style="2" customWidth="1"/>
    <col min="7925" max="7925" width="9.625" style="2" customWidth="1"/>
    <col min="7926" max="7926" width="20.5" style="2" customWidth="1"/>
    <col min="7927" max="7927" width="12.5" style="2" customWidth="1"/>
    <col min="7928" max="7929" width="15" style="2" customWidth="1"/>
    <col min="7930" max="7930" width="11.375" style="2" customWidth="1"/>
    <col min="7931" max="7931" width="9" style="2"/>
    <col min="7932" max="7932" width="13.25" style="2" customWidth="1"/>
    <col min="7933" max="8175" width="9" style="2"/>
    <col min="8176" max="8176" width="18.625" style="2" customWidth="1"/>
    <col min="8177" max="8177" width="19.125" style="2" customWidth="1"/>
    <col min="8178" max="8178" width="12" style="2" customWidth="1"/>
    <col min="8179" max="8179" width="12.375" style="2" customWidth="1"/>
    <col min="8180" max="8180" width="15.25" style="2" customWidth="1"/>
    <col min="8181" max="8181" width="9.625" style="2" customWidth="1"/>
    <col min="8182" max="8182" width="20.5" style="2" customWidth="1"/>
    <col min="8183" max="8183" width="12.5" style="2" customWidth="1"/>
    <col min="8184" max="8185" width="15" style="2" customWidth="1"/>
    <col min="8186" max="8186" width="11.375" style="2" customWidth="1"/>
    <col min="8187" max="8187" width="9" style="2"/>
    <col min="8188" max="8188" width="13.25" style="2" customWidth="1"/>
    <col min="8189" max="8431" width="9" style="2"/>
    <col min="8432" max="8432" width="18.625" style="2" customWidth="1"/>
    <col min="8433" max="8433" width="19.125" style="2" customWidth="1"/>
    <col min="8434" max="8434" width="12" style="2" customWidth="1"/>
    <col min="8435" max="8435" width="12.375" style="2" customWidth="1"/>
    <col min="8436" max="8436" width="15.25" style="2" customWidth="1"/>
    <col min="8437" max="8437" width="9.625" style="2" customWidth="1"/>
    <col min="8438" max="8438" width="20.5" style="2" customWidth="1"/>
    <col min="8439" max="8439" width="12.5" style="2" customWidth="1"/>
    <col min="8440" max="8441" width="15" style="2" customWidth="1"/>
    <col min="8442" max="8442" width="11.375" style="2" customWidth="1"/>
    <col min="8443" max="8443" width="9" style="2"/>
    <col min="8444" max="8444" width="13.25" style="2" customWidth="1"/>
    <col min="8445" max="8687" width="9" style="2"/>
    <col min="8688" max="8688" width="18.625" style="2" customWidth="1"/>
    <col min="8689" max="8689" width="19.125" style="2" customWidth="1"/>
    <col min="8690" max="8690" width="12" style="2" customWidth="1"/>
    <col min="8691" max="8691" width="12.375" style="2" customWidth="1"/>
    <col min="8692" max="8692" width="15.25" style="2" customWidth="1"/>
    <col min="8693" max="8693" width="9.625" style="2" customWidth="1"/>
    <col min="8694" max="8694" width="20.5" style="2" customWidth="1"/>
    <col min="8695" max="8695" width="12.5" style="2" customWidth="1"/>
    <col min="8696" max="8697" width="15" style="2" customWidth="1"/>
    <col min="8698" max="8698" width="11.375" style="2" customWidth="1"/>
    <col min="8699" max="8699" width="9" style="2"/>
    <col min="8700" max="8700" width="13.25" style="2" customWidth="1"/>
    <col min="8701" max="8943" width="9" style="2"/>
    <col min="8944" max="8944" width="18.625" style="2" customWidth="1"/>
    <col min="8945" max="8945" width="19.125" style="2" customWidth="1"/>
    <col min="8946" max="8946" width="12" style="2" customWidth="1"/>
    <col min="8947" max="8947" width="12.375" style="2" customWidth="1"/>
    <col min="8948" max="8948" width="15.25" style="2" customWidth="1"/>
    <col min="8949" max="8949" width="9.625" style="2" customWidth="1"/>
    <col min="8950" max="8950" width="20.5" style="2" customWidth="1"/>
    <col min="8951" max="8951" width="12.5" style="2" customWidth="1"/>
    <col min="8952" max="8953" width="15" style="2" customWidth="1"/>
    <col min="8954" max="8954" width="11.375" style="2" customWidth="1"/>
    <col min="8955" max="8955" width="9" style="2"/>
    <col min="8956" max="8956" width="13.25" style="2" customWidth="1"/>
    <col min="8957" max="9199" width="9" style="2"/>
    <col min="9200" max="9200" width="18.625" style="2" customWidth="1"/>
    <col min="9201" max="9201" width="19.125" style="2" customWidth="1"/>
    <col min="9202" max="9202" width="12" style="2" customWidth="1"/>
    <col min="9203" max="9203" width="12.375" style="2" customWidth="1"/>
    <col min="9204" max="9204" width="15.25" style="2" customWidth="1"/>
    <col min="9205" max="9205" width="9.625" style="2" customWidth="1"/>
    <col min="9206" max="9206" width="20.5" style="2" customWidth="1"/>
    <col min="9207" max="9207" width="12.5" style="2" customWidth="1"/>
    <col min="9208" max="9209" width="15" style="2" customWidth="1"/>
    <col min="9210" max="9210" width="11.375" style="2" customWidth="1"/>
    <col min="9211" max="9211" width="9" style="2"/>
    <col min="9212" max="9212" width="13.25" style="2" customWidth="1"/>
    <col min="9213" max="9455" width="9" style="2"/>
    <col min="9456" max="9456" width="18.625" style="2" customWidth="1"/>
    <col min="9457" max="9457" width="19.125" style="2" customWidth="1"/>
    <col min="9458" max="9458" width="12" style="2" customWidth="1"/>
    <col min="9459" max="9459" width="12.375" style="2" customWidth="1"/>
    <col min="9460" max="9460" width="15.25" style="2" customWidth="1"/>
    <col min="9461" max="9461" width="9.625" style="2" customWidth="1"/>
    <col min="9462" max="9462" width="20.5" style="2" customWidth="1"/>
    <col min="9463" max="9463" width="12.5" style="2" customWidth="1"/>
    <col min="9464" max="9465" width="15" style="2" customWidth="1"/>
    <col min="9466" max="9466" width="11.375" style="2" customWidth="1"/>
    <col min="9467" max="9467" width="9" style="2"/>
    <col min="9468" max="9468" width="13.25" style="2" customWidth="1"/>
    <col min="9469" max="9711" width="9" style="2"/>
    <col min="9712" max="9712" width="18.625" style="2" customWidth="1"/>
    <col min="9713" max="9713" width="19.125" style="2" customWidth="1"/>
    <col min="9714" max="9714" width="12" style="2" customWidth="1"/>
    <col min="9715" max="9715" width="12.375" style="2" customWidth="1"/>
    <col min="9716" max="9716" width="15.25" style="2" customWidth="1"/>
    <col min="9717" max="9717" width="9.625" style="2" customWidth="1"/>
    <col min="9718" max="9718" width="20.5" style="2" customWidth="1"/>
    <col min="9719" max="9719" width="12.5" style="2" customWidth="1"/>
    <col min="9720" max="9721" width="15" style="2" customWidth="1"/>
    <col min="9722" max="9722" width="11.375" style="2" customWidth="1"/>
    <col min="9723" max="9723" width="9" style="2"/>
    <col min="9724" max="9724" width="13.25" style="2" customWidth="1"/>
    <col min="9725" max="9967" width="9" style="2"/>
    <col min="9968" max="9968" width="18.625" style="2" customWidth="1"/>
    <col min="9969" max="9969" width="19.125" style="2" customWidth="1"/>
    <col min="9970" max="9970" width="12" style="2" customWidth="1"/>
    <col min="9971" max="9971" width="12.375" style="2" customWidth="1"/>
    <col min="9972" max="9972" width="15.25" style="2" customWidth="1"/>
    <col min="9973" max="9973" width="9.625" style="2" customWidth="1"/>
    <col min="9974" max="9974" width="20.5" style="2" customWidth="1"/>
    <col min="9975" max="9975" width="12.5" style="2" customWidth="1"/>
    <col min="9976" max="9977" width="15" style="2" customWidth="1"/>
    <col min="9978" max="9978" width="11.375" style="2" customWidth="1"/>
    <col min="9979" max="9979" width="9" style="2"/>
    <col min="9980" max="9980" width="13.25" style="2" customWidth="1"/>
    <col min="9981" max="10223" width="9" style="2"/>
    <col min="10224" max="10224" width="18.625" style="2" customWidth="1"/>
    <col min="10225" max="10225" width="19.125" style="2" customWidth="1"/>
    <col min="10226" max="10226" width="12" style="2" customWidth="1"/>
    <col min="10227" max="10227" width="12.375" style="2" customWidth="1"/>
    <col min="10228" max="10228" width="15.25" style="2" customWidth="1"/>
    <col min="10229" max="10229" width="9.625" style="2" customWidth="1"/>
    <col min="10230" max="10230" width="20.5" style="2" customWidth="1"/>
    <col min="10231" max="10231" width="12.5" style="2" customWidth="1"/>
    <col min="10232" max="10233" width="15" style="2" customWidth="1"/>
    <col min="10234" max="10234" width="11.375" style="2" customWidth="1"/>
    <col min="10235" max="10235" width="9" style="2"/>
    <col min="10236" max="10236" width="13.25" style="2" customWidth="1"/>
    <col min="10237" max="10479" width="9" style="2"/>
    <col min="10480" max="10480" width="18.625" style="2" customWidth="1"/>
    <col min="10481" max="10481" width="19.125" style="2" customWidth="1"/>
    <col min="10482" max="10482" width="12" style="2" customWidth="1"/>
    <col min="10483" max="10483" width="12.375" style="2" customWidth="1"/>
    <col min="10484" max="10484" width="15.25" style="2" customWidth="1"/>
    <col min="10485" max="10485" width="9.625" style="2" customWidth="1"/>
    <col min="10486" max="10486" width="20.5" style="2" customWidth="1"/>
    <col min="10487" max="10487" width="12.5" style="2" customWidth="1"/>
    <col min="10488" max="10489" width="15" style="2" customWidth="1"/>
    <col min="10490" max="10490" width="11.375" style="2" customWidth="1"/>
    <col min="10491" max="10491" width="9" style="2"/>
    <col min="10492" max="10492" width="13.25" style="2" customWidth="1"/>
    <col min="10493" max="10735" width="9" style="2"/>
    <col min="10736" max="10736" width="18.625" style="2" customWidth="1"/>
    <col min="10737" max="10737" width="19.125" style="2" customWidth="1"/>
    <col min="10738" max="10738" width="12" style="2" customWidth="1"/>
    <col min="10739" max="10739" width="12.375" style="2" customWidth="1"/>
    <col min="10740" max="10740" width="15.25" style="2" customWidth="1"/>
    <col min="10741" max="10741" width="9.625" style="2" customWidth="1"/>
    <col min="10742" max="10742" width="20.5" style="2" customWidth="1"/>
    <col min="10743" max="10743" width="12.5" style="2" customWidth="1"/>
    <col min="10744" max="10745" width="15" style="2" customWidth="1"/>
    <col min="10746" max="10746" width="11.375" style="2" customWidth="1"/>
    <col min="10747" max="10747" width="9" style="2"/>
    <col min="10748" max="10748" width="13.25" style="2" customWidth="1"/>
    <col min="10749" max="10991" width="9" style="2"/>
    <col min="10992" max="10992" width="18.625" style="2" customWidth="1"/>
    <col min="10993" max="10993" width="19.125" style="2" customWidth="1"/>
    <col min="10994" max="10994" width="12" style="2" customWidth="1"/>
    <col min="10995" max="10995" width="12.375" style="2" customWidth="1"/>
    <col min="10996" max="10996" width="15.25" style="2" customWidth="1"/>
    <col min="10997" max="10997" width="9.625" style="2" customWidth="1"/>
    <col min="10998" max="10998" width="20.5" style="2" customWidth="1"/>
    <col min="10999" max="10999" width="12.5" style="2" customWidth="1"/>
    <col min="11000" max="11001" width="15" style="2" customWidth="1"/>
    <col min="11002" max="11002" width="11.375" style="2" customWidth="1"/>
    <col min="11003" max="11003" width="9" style="2"/>
    <col min="11004" max="11004" width="13.25" style="2" customWidth="1"/>
    <col min="11005" max="11247" width="9" style="2"/>
    <col min="11248" max="11248" width="18.625" style="2" customWidth="1"/>
    <col min="11249" max="11249" width="19.125" style="2" customWidth="1"/>
    <col min="11250" max="11250" width="12" style="2" customWidth="1"/>
    <col min="11251" max="11251" width="12.375" style="2" customWidth="1"/>
    <col min="11252" max="11252" width="15.25" style="2" customWidth="1"/>
    <col min="11253" max="11253" width="9.625" style="2" customWidth="1"/>
    <col min="11254" max="11254" width="20.5" style="2" customWidth="1"/>
    <col min="11255" max="11255" width="12.5" style="2" customWidth="1"/>
    <col min="11256" max="11257" width="15" style="2" customWidth="1"/>
    <col min="11258" max="11258" width="11.375" style="2" customWidth="1"/>
    <col min="11259" max="11259" width="9" style="2"/>
    <col min="11260" max="11260" width="13.25" style="2" customWidth="1"/>
    <col min="11261" max="11503" width="9" style="2"/>
    <col min="11504" max="11504" width="18.625" style="2" customWidth="1"/>
    <col min="11505" max="11505" width="19.125" style="2" customWidth="1"/>
    <col min="11506" max="11506" width="12" style="2" customWidth="1"/>
    <col min="11507" max="11507" width="12.375" style="2" customWidth="1"/>
    <col min="11508" max="11508" width="15.25" style="2" customWidth="1"/>
    <col min="11509" max="11509" width="9.625" style="2" customWidth="1"/>
    <col min="11510" max="11510" width="20.5" style="2" customWidth="1"/>
    <col min="11511" max="11511" width="12.5" style="2" customWidth="1"/>
    <col min="11512" max="11513" width="15" style="2" customWidth="1"/>
    <col min="11514" max="11514" width="11.375" style="2" customWidth="1"/>
    <col min="11515" max="11515" width="9" style="2"/>
    <col min="11516" max="11516" width="13.25" style="2" customWidth="1"/>
    <col min="11517" max="11759" width="9" style="2"/>
    <col min="11760" max="11760" width="18.625" style="2" customWidth="1"/>
    <col min="11761" max="11761" width="19.125" style="2" customWidth="1"/>
    <col min="11762" max="11762" width="12" style="2" customWidth="1"/>
    <col min="11763" max="11763" width="12.375" style="2" customWidth="1"/>
    <col min="11764" max="11764" width="15.25" style="2" customWidth="1"/>
    <col min="11765" max="11765" width="9.625" style="2" customWidth="1"/>
    <col min="11766" max="11766" width="20.5" style="2" customWidth="1"/>
    <col min="11767" max="11767" width="12.5" style="2" customWidth="1"/>
    <col min="11768" max="11769" width="15" style="2" customWidth="1"/>
    <col min="11770" max="11770" width="11.375" style="2" customWidth="1"/>
    <col min="11771" max="11771" width="9" style="2"/>
    <col min="11772" max="11772" width="13.25" style="2" customWidth="1"/>
    <col min="11773" max="12015" width="9" style="2"/>
    <col min="12016" max="12016" width="18.625" style="2" customWidth="1"/>
    <col min="12017" max="12017" width="19.125" style="2" customWidth="1"/>
    <col min="12018" max="12018" width="12" style="2" customWidth="1"/>
    <col min="12019" max="12019" width="12.375" style="2" customWidth="1"/>
    <col min="12020" max="12020" width="15.25" style="2" customWidth="1"/>
    <col min="12021" max="12021" width="9.625" style="2" customWidth="1"/>
    <col min="12022" max="12022" width="20.5" style="2" customWidth="1"/>
    <col min="12023" max="12023" width="12.5" style="2" customWidth="1"/>
    <col min="12024" max="12025" width="15" style="2" customWidth="1"/>
    <col min="12026" max="12026" width="11.375" style="2" customWidth="1"/>
    <col min="12027" max="12027" width="9" style="2"/>
    <col min="12028" max="12028" width="13.25" style="2" customWidth="1"/>
    <col min="12029" max="12271" width="9" style="2"/>
    <col min="12272" max="12272" width="18.625" style="2" customWidth="1"/>
    <col min="12273" max="12273" width="19.125" style="2" customWidth="1"/>
    <col min="12274" max="12274" width="12" style="2" customWidth="1"/>
    <col min="12275" max="12275" width="12.375" style="2" customWidth="1"/>
    <col min="12276" max="12276" width="15.25" style="2" customWidth="1"/>
    <col min="12277" max="12277" width="9.625" style="2" customWidth="1"/>
    <col min="12278" max="12278" width="20.5" style="2" customWidth="1"/>
    <col min="12279" max="12279" width="12.5" style="2" customWidth="1"/>
    <col min="12280" max="12281" width="15" style="2" customWidth="1"/>
    <col min="12282" max="12282" width="11.375" style="2" customWidth="1"/>
    <col min="12283" max="12283" width="9" style="2"/>
    <col min="12284" max="12284" width="13.25" style="2" customWidth="1"/>
    <col min="12285" max="12527" width="9" style="2"/>
    <col min="12528" max="12528" width="18.625" style="2" customWidth="1"/>
    <col min="12529" max="12529" width="19.125" style="2" customWidth="1"/>
    <col min="12530" max="12530" width="12" style="2" customWidth="1"/>
    <col min="12531" max="12531" width="12.375" style="2" customWidth="1"/>
    <col min="12532" max="12532" width="15.25" style="2" customWidth="1"/>
    <col min="12533" max="12533" width="9.625" style="2" customWidth="1"/>
    <col min="12534" max="12534" width="20.5" style="2" customWidth="1"/>
    <col min="12535" max="12535" width="12.5" style="2" customWidth="1"/>
    <col min="12536" max="12537" width="15" style="2" customWidth="1"/>
    <col min="12538" max="12538" width="11.375" style="2" customWidth="1"/>
    <col min="12539" max="12539" width="9" style="2"/>
    <col min="12540" max="12540" width="13.25" style="2" customWidth="1"/>
    <col min="12541" max="12783" width="9" style="2"/>
    <col min="12784" max="12784" width="18.625" style="2" customWidth="1"/>
    <col min="12785" max="12785" width="19.125" style="2" customWidth="1"/>
    <col min="12786" max="12786" width="12" style="2" customWidth="1"/>
    <col min="12787" max="12787" width="12.375" style="2" customWidth="1"/>
    <col min="12788" max="12788" width="15.25" style="2" customWidth="1"/>
    <col min="12789" max="12789" width="9.625" style="2" customWidth="1"/>
    <col min="12790" max="12790" width="20.5" style="2" customWidth="1"/>
    <col min="12791" max="12791" width="12.5" style="2" customWidth="1"/>
    <col min="12792" max="12793" width="15" style="2" customWidth="1"/>
    <col min="12794" max="12794" width="11.375" style="2" customWidth="1"/>
    <col min="12795" max="12795" width="9" style="2"/>
    <col min="12796" max="12796" width="13.25" style="2" customWidth="1"/>
    <col min="12797" max="13039" width="9" style="2"/>
    <col min="13040" max="13040" width="18.625" style="2" customWidth="1"/>
    <col min="13041" max="13041" width="19.125" style="2" customWidth="1"/>
    <col min="13042" max="13042" width="12" style="2" customWidth="1"/>
    <col min="13043" max="13043" width="12.375" style="2" customWidth="1"/>
    <col min="13044" max="13044" width="15.25" style="2" customWidth="1"/>
    <col min="13045" max="13045" width="9.625" style="2" customWidth="1"/>
    <col min="13046" max="13046" width="20.5" style="2" customWidth="1"/>
    <col min="13047" max="13047" width="12.5" style="2" customWidth="1"/>
    <col min="13048" max="13049" width="15" style="2" customWidth="1"/>
    <col min="13050" max="13050" width="11.375" style="2" customWidth="1"/>
    <col min="13051" max="13051" width="9" style="2"/>
    <col min="13052" max="13052" width="13.25" style="2" customWidth="1"/>
    <col min="13053" max="13295" width="9" style="2"/>
    <col min="13296" max="13296" width="18.625" style="2" customWidth="1"/>
    <col min="13297" max="13297" width="19.125" style="2" customWidth="1"/>
    <col min="13298" max="13298" width="12" style="2" customWidth="1"/>
    <col min="13299" max="13299" width="12.375" style="2" customWidth="1"/>
    <col min="13300" max="13300" width="15.25" style="2" customWidth="1"/>
    <col min="13301" max="13301" width="9.625" style="2" customWidth="1"/>
    <col min="13302" max="13302" width="20.5" style="2" customWidth="1"/>
    <col min="13303" max="13303" width="12.5" style="2" customWidth="1"/>
    <col min="13304" max="13305" width="15" style="2" customWidth="1"/>
    <col min="13306" max="13306" width="11.375" style="2" customWidth="1"/>
    <col min="13307" max="13307" width="9" style="2"/>
    <col min="13308" max="13308" width="13.25" style="2" customWidth="1"/>
    <col min="13309" max="13551" width="9" style="2"/>
    <col min="13552" max="13552" width="18.625" style="2" customWidth="1"/>
    <col min="13553" max="13553" width="19.125" style="2" customWidth="1"/>
    <col min="13554" max="13554" width="12" style="2" customWidth="1"/>
    <col min="13555" max="13555" width="12.375" style="2" customWidth="1"/>
    <col min="13556" max="13556" width="15.25" style="2" customWidth="1"/>
    <col min="13557" max="13557" width="9.625" style="2" customWidth="1"/>
    <col min="13558" max="13558" width="20.5" style="2" customWidth="1"/>
    <col min="13559" max="13559" width="12.5" style="2" customWidth="1"/>
    <col min="13560" max="13561" width="15" style="2" customWidth="1"/>
    <col min="13562" max="13562" width="11.375" style="2" customWidth="1"/>
    <col min="13563" max="13563" width="9" style="2"/>
    <col min="13564" max="13564" width="13.25" style="2" customWidth="1"/>
    <col min="13565" max="13807" width="9" style="2"/>
    <col min="13808" max="13808" width="18.625" style="2" customWidth="1"/>
    <col min="13809" max="13809" width="19.125" style="2" customWidth="1"/>
    <col min="13810" max="13810" width="12" style="2" customWidth="1"/>
    <col min="13811" max="13811" width="12.375" style="2" customWidth="1"/>
    <col min="13812" max="13812" width="15.25" style="2" customWidth="1"/>
    <col min="13813" max="13813" width="9.625" style="2" customWidth="1"/>
    <col min="13814" max="13814" width="20.5" style="2" customWidth="1"/>
    <col min="13815" max="13815" width="12.5" style="2" customWidth="1"/>
    <col min="13816" max="13817" width="15" style="2" customWidth="1"/>
    <col min="13818" max="13818" width="11.375" style="2" customWidth="1"/>
    <col min="13819" max="13819" width="9" style="2"/>
    <col min="13820" max="13820" width="13.25" style="2" customWidth="1"/>
    <col min="13821" max="14063" width="9" style="2"/>
    <col min="14064" max="14064" width="18.625" style="2" customWidth="1"/>
    <col min="14065" max="14065" width="19.125" style="2" customWidth="1"/>
    <col min="14066" max="14066" width="12" style="2" customWidth="1"/>
    <col min="14067" max="14067" width="12.375" style="2" customWidth="1"/>
    <col min="14068" max="14068" width="15.25" style="2" customWidth="1"/>
    <col min="14069" max="14069" width="9.625" style="2" customWidth="1"/>
    <col min="14070" max="14070" width="20.5" style="2" customWidth="1"/>
    <col min="14071" max="14071" width="12.5" style="2" customWidth="1"/>
    <col min="14072" max="14073" width="15" style="2" customWidth="1"/>
    <col min="14074" max="14074" width="11.375" style="2" customWidth="1"/>
    <col min="14075" max="14075" width="9" style="2"/>
    <col min="14076" max="14076" width="13.25" style="2" customWidth="1"/>
    <col min="14077" max="14319" width="9" style="2"/>
    <col min="14320" max="14320" width="18.625" style="2" customWidth="1"/>
    <col min="14321" max="14321" width="19.125" style="2" customWidth="1"/>
    <col min="14322" max="14322" width="12" style="2" customWidth="1"/>
    <col min="14323" max="14323" width="12.375" style="2" customWidth="1"/>
    <col min="14324" max="14324" width="15.25" style="2" customWidth="1"/>
    <col min="14325" max="14325" width="9.625" style="2" customWidth="1"/>
    <col min="14326" max="14326" width="20.5" style="2" customWidth="1"/>
    <col min="14327" max="14327" width="12.5" style="2" customWidth="1"/>
    <col min="14328" max="14329" width="15" style="2" customWidth="1"/>
    <col min="14330" max="14330" width="11.375" style="2" customWidth="1"/>
    <col min="14331" max="14331" width="9" style="2"/>
    <col min="14332" max="14332" width="13.25" style="2" customWidth="1"/>
    <col min="14333" max="14575" width="9" style="2"/>
    <col min="14576" max="14576" width="18.625" style="2" customWidth="1"/>
    <col min="14577" max="14577" width="19.125" style="2" customWidth="1"/>
    <col min="14578" max="14578" width="12" style="2" customWidth="1"/>
    <col min="14579" max="14579" width="12.375" style="2" customWidth="1"/>
    <col min="14580" max="14580" width="15.25" style="2" customWidth="1"/>
    <col min="14581" max="14581" width="9.625" style="2" customWidth="1"/>
    <col min="14582" max="14582" width="20.5" style="2" customWidth="1"/>
    <col min="14583" max="14583" width="12.5" style="2" customWidth="1"/>
    <col min="14584" max="14585" width="15" style="2" customWidth="1"/>
    <col min="14586" max="14586" width="11.375" style="2" customWidth="1"/>
    <col min="14587" max="14587" width="9" style="2"/>
    <col min="14588" max="14588" width="13.25" style="2" customWidth="1"/>
    <col min="14589" max="14831" width="9" style="2"/>
    <col min="14832" max="14832" width="18.625" style="2" customWidth="1"/>
    <col min="14833" max="14833" width="19.125" style="2" customWidth="1"/>
    <col min="14834" max="14834" width="12" style="2" customWidth="1"/>
    <col min="14835" max="14835" width="12.375" style="2" customWidth="1"/>
    <col min="14836" max="14836" width="15.25" style="2" customWidth="1"/>
    <col min="14837" max="14837" width="9.625" style="2" customWidth="1"/>
    <col min="14838" max="14838" width="20.5" style="2" customWidth="1"/>
    <col min="14839" max="14839" width="12.5" style="2" customWidth="1"/>
    <col min="14840" max="14841" width="15" style="2" customWidth="1"/>
    <col min="14842" max="14842" width="11.375" style="2" customWidth="1"/>
    <col min="14843" max="14843" width="9" style="2"/>
    <col min="14844" max="14844" width="13.25" style="2" customWidth="1"/>
    <col min="14845" max="15087" width="9" style="2"/>
    <col min="15088" max="15088" width="18.625" style="2" customWidth="1"/>
    <col min="15089" max="15089" width="19.125" style="2" customWidth="1"/>
    <col min="15090" max="15090" width="12" style="2" customWidth="1"/>
    <col min="15091" max="15091" width="12.375" style="2" customWidth="1"/>
    <col min="15092" max="15092" width="15.25" style="2" customWidth="1"/>
    <col min="15093" max="15093" width="9.625" style="2" customWidth="1"/>
    <col min="15094" max="15094" width="20.5" style="2" customWidth="1"/>
    <col min="15095" max="15095" width="12.5" style="2" customWidth="1"/>
    <col min="15096" max="15097" width="15" style="2" customWidth="1"/>
    <col min="15098" max="15098" width="11.375" style="2" customWidth="1"/>
    <col min="15099" max="15099" width="9" style="2"/>
    <col min="15100" max="15100" width="13.25" style="2" customWidth="1"/>
    <col min="15101" max="15343" width="9" style="2"/>
    <col min="15344" max="15344" width="18.625" style="2" customWidth="1"/>
    <col min="15345" max="15345" width="19.125" style="2" customWidth="1"/>
    <col min="15346" max="15346" width="12" style="2" customWidth="1"/>
    <col min="15347" max="15347" width="12.375" style="2" customWidth="1"/>
    <col min="15348" max="15348" width="15.25" style="2" customWidth="1"/>
    <col min="15349" max="15349" width="9.625" style="2" customWidth="1"/>
    <col min="15350" max="15350" width="20.5" style="2" customWidth="1"/>
    <col min="15351" max="15351" width="12.5" style="2" customWidth="1"/>
    <col min="15352" max="15353" width="15" style="2" customWidth="1"/>
    <col min="15354" max="15354" width="11.375" style="2" customWidth="1"/>
    <col min="15355" max="15355" width="9" style="2"/>
    <col min="15356" max="15356" width="13.25" style="2" customWidth="1"/>
    <col min="15357" max="15599" width="9" style="2"/>
    <col min="15600" max="15600" width="18.625" style="2" customWidth="1"/>
    <col min="15601" max="15601" width="19.125" style="2" customWidth="1"/>
    <col min="15602" max="15602" width="12" style="2" customWidth="1"/>
    <col min="15603" max="15603" width="12.375" style="2" customWidth="1"/>
    <col min="15604" max="15604" width="15.25" style="2" customWidth="1"/>
    <col min="15605" max="15605" width="9.625" style="2" customWidth="1"/>
    <col min="15606" max="15606" width="20.5" style="2" customWidth="1"/>
    <col min="15607" max="15607" width="12.5" style="2" customWidth="1"/>
    <col min="15608" max="15609" width="15" style="2" customWidth="1"/>
    <col min="15610" max="15610" width="11.375" style="2" customWidth="1"/>
    <col min="15611" max="15611" width="9" style="2"/>
    <col min="15612" max="15612" width="13.25" style="2" customWidth="1"/>
    <col min="15613" max="15855" width="9" style="2"/>
    <col min="15856" max="15856" width="18.625" style="2" customWidth="1"/>
    <col min="15857" max="15857" width="19.125" style="2" customWidth="1"/>
    <col min="15858" max="15858" width="12" style="2" customWidth="1"/>
    <col min="15859" max="15859" width="12.375" style="2" customWidth="1"/>
    <col min="15860" max="15860" width="15.25" style="2" customWidth="1"/>
    <col min="15861" max="15861" width="9.625" style="2" customWidth="1"/>
    <col min="15862" max="15862" width="20.5" style="2" customWidth="1"/>
    <col min="15863" max="15863" width="12.5" style="2" customWidth="1"/>
    <col min="15864" max="15865" width="15" style="2" customWidth="1"/>
    <col min="15866" max="15866" width="11.375" style="2" customWidth="1"/>
    <col min="15867" max="15867" width="9" style="2"/>
    <col min="15868" max="15868" width="13.25" style="2" customWidth="1"/>
    <col min="15869" max="16111" width="9" style="2"/>
    <col min="16112" max="16112" width="18.625" style="2" customWidth="1"/>
    <col min="16113" max="16113" width="19.125" style="2" customWidth="1"/>
    <col min="16114" max="16114" width="12" style="2" customWidth="1"/>
    <col min="16115" max="16115" width="12.375" style="2" customWidth="1"/>
    <col min="16116" max="16116" width="15.25" style="2" customWidth="1"/>
    <col min="16117" max="16117" width="9.625" style="2" customWidth="1"/>
    <col min="16118" max="16118" width="20.5" style="2" customWidth="1"/>
    <col min="16119" max="16119" width="12.5" style="2" customWidth="1"/>
    <col min="16120" max="16121" width="15" style="2" customWidth="1"/>
    <col min="16122" max="16122" width="11.375" style="2" customWidth="1"/>
    <col min="16123" max="16123" width="9" style="2"/>
    <col min="16124" max="16124" width="13.25" style="2" customWidth="1"/>
    <col min="16125" max="16384" width="9" style="2"/>
  </cols>
  <sheetData>
    <row r="1" ht="18" customHeight="1" spans="1:12">
      <c r="A1" s="6" t="s">
        <v>132</v>
      </c>
      <c r="B1" s="6"/>
      <c r="C1" s="6"/>
      <c r="D1" s="6"/>
      <c r="E1" s="6"/>
      <c r="F1" s="7"/>
      <c r="G1" s="6"/>
      <c r="H1" s="6"/>
      <c r="I1" s="7"/>
      <c r="J1" s="6"/>
      <c r="K1" s="6"/>
      <c r="L1" s="6"/>
    </row>
    <row r="2" ht="18" customHeight="1" spans="1:12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="1" customFormat="1" ht="31" customHeight="1" spans="1:12">
      <c r="A3" s="10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2" t="s">
        <v>7</v>
      </c>
      <c r="G3" s="13" t="s">
        <v>8</v>
      </c>
      <c r="H3" s="10" t="s">
        <v>9</v>
      </c>
      <c r="I3" s="12" t="s">
        <v>10</v>
      </c>
      <c r="J3" s="12" t="s">
        <v>11</v>
      </c>
      <c r="K3" s="12" t="s">
        <v>12</v>
      </c>
      <c r="L3" s="12" t="s">
        <v>13</v>
      </c>
    </row>
    <row r="4" s="1" customFormat="1" ht="31" customHeight="1" spans="1:12">
      <c r="A4" s="14" t="s">
        <v>14</v>
      </c>
      <c r="B4" s="15"/>
      <c r="C4" s="16"/>
      <c r="D4" s="17"/>
      <c r="E4" s="18"/>
      <c r="F4" s="19">
        <f>SUM(SUMIFS($F$4:$F$55,$A$4:$A$55,A5,$E$4:$E$55,{"3年","5年","7年"}),SUMIFS($F$4:$F$55,$A$4:$A$55,A5,$E$4:$E$55,{"10年","15年","20年"})/2)</f>
        <v>70244.26</v>
      </c>
      <c r="G4" s="20"/>
      <c r="H4" s="17"/>
      <c r="I4" s="19">
        <f>SUMIFS($I$4:$I$98,$A$4:$A$98,A5)</f>
        <v>53040000</v>
      </c>
      <c r="J4" s="19">
        <f>SUMIFS($J$4:$J$98,$A$4:$A$98,A5)</f>
        <v>23463995.4</v>
      </c>
      <c r="K4" s="19">
        <f>SUMIFS($K$4:$K$98,$A$4:$A$98,A5)</f>
        <v>3825.23</v>
      </c>
      <c r="L4" s="19">
        <f>SUMIFS($L$4:$L$98,$A$4:$A$98,A5)</f>
        <v>76507820.63</v>
      </c>
    </row>
    <row r="5" ht="16" customHeight="1" spans="1:12">
      <c r="A5" s="14" t="s">
        <v>15</v>
      </c>
      <c r="B5" s="21" t="s">
        <v>16</v>
      </c>
      <c r="C5" s="22" t="s">
        <v>17</v>
      </c>
      <c r="D5" s="23" t="s">
        <v>18</v>
      </c>
      <c r="E5" s="24" t="s">
        <v>19</v>
      </c>
      <c r="F5" s="25">
        <v>444</v>
      </c>
      <c r="G5" s="26">
        <v>0.0352</v>
      </c>
      <c r="H5" s="27" t="s">
        <v>20</v>
      </c>
      <c r="I5" s="25">
        <v>4440000</v>
      </c>
      <c r="J5" s="25">
        <f>F5*G5*10000</f>
        <v>156288</v>
      </c>
      <c r="K5" s="25">
        <f t="shared" ref="K5:K42" si="0">ROUND((J5+I5)*0.00005,2)</f>
        <v>229.81</v>
      </c>
      <c r="L5" s="25">
        <f t="shared" ref="L5:L55" si="1">I5+J5+K5</f>
        <v>4596517.81</v>
      </c>
    </row>
    <row r="6" ht="16" customHeight="1" spans="1:12">
      <c r="A6" s="14" t="s">
        <v>15</v>
      </c>
      <c r="B6" s="21" t="s">
        <v>16</v>
      </c>
      <c r="C6" s="22" t="s">
        <v>17</v>
      </c>
      <c r="D6" s="23" t="s">
        <v>18</v>
      </c>
      <c r="E6" s="24" t="s">
        <v>19</v>
      </c>
      <c r="F6" s="25">
        <v>70</v>
      </c>
      <c r="G6" s="26">
        <v>0.0352</v>
      </c>
      <c r="H6" s="27" t="s">
        <v>20</v>
      </c>
      <c r="I6" s="25">
        <v>700000</v>
      </c>
      <c r="J6" s="25">
        <f>F6*G6*10000</f>
        <v>24640</v>
      </c>
      <c r="K6" s="25">
        <f t="shared" si="0"/>
        <v>36.23</v>
      </c>
      <c r="L6" s="25">
        <f t="shared" si="1"/>
        <v>724676.23</v>
      </c>
    </row>
    <row r="7" ht="16" customHeight="1" spans="1:12">
      <c r="A7" s="14" t="s">
        <v>15</v>
      </c>
      <c r="B7" s="21" t="s">
        <v>21</v>
      </c>
      <c r="C7" s="22" t="s">
        <v>17</v>
      </c>
      <c r="D7" s="23" t="s">
        <v>18</v>
      </c>
      <c r="E7" s="24" t="s">
        <v>22</v>
      </c>
      <c r="F7" s="25">
        <v>667</v>
      </c>
      <c r="G7" s="26">
        <v>0.0358</v>
      </c>
      <c r="H7" s="27" t="s">
        <v>20</v>
      </c>
      <c r="I7" s="25">
        <f t="shared" ref="I7:I10" si="2">IF((YEAR(D7)+LEFT(E7,2*LEN(E7)-LENB(E7)))=2021,F7*10000,0)</f>
        <v>0</v>
      </c>
      <c r="J7" s="25">
        <f t="shared" ref="J7:J10" si="3">F7*G7*10000*0.5</f>
        <v>119393</v>
      </c>
      <c r="K7" s="25">
        <f t="shared" si="0"/>
        <v>5.97</v>
      </c>
      <c r="L7" s="25">
        <f t="shared" si="1"/>
        <v>119398.97</v>
      </c>
    </row>
    <row r="8" ht="16" customHeight="1" spans="1:12">
      <c r="A8" s="14" t="s">
        <v>15</v>
      </c>
      <c r="B8" s="21" t="s">
        <v>21</v>
      </c>
      <c r="C8" s="22" t="s">
        <v>17</v>
      </c>
      <c r="D8" s="23" t="s">
        <v>18</v>
      </c>
      <c r="E8" s="24" t="s">
        <v>22</v>
      </c>
      <c r="F8" s="25">
        <v>667</v>
      </c>
      <c r="G8" s="26">
        <v>0.0358</v>
      </c>
      <c r="H8" s="27" t="s">
        <v>23</v>
      </c>
      <c r="I8" s="25">
        <f t="shared" si="2"/>
        <v>0</v>
      </c>
      <c r="J8" s="25">
        <f t="shared" si="3"/>
        <v>119393</v>
      </c>
      <c r="K8" s="25">
        <f t="shared" si="0"/>
        <v>5.97</v>
      </c>
      <c r="L8" s="25">
        <f t="shared" si="1"/>
        <v>119398.97</v>
      </c>
    </row>
    <row r="9" ht="16" customHeight="1" spans="1:12">
      <c r="A9" s="14" t="s">
        <v>15</v>
      </c>
      <c r="B9" s="21" t="s">
        <v>21</v>
      </c>
      <c r="C9" s="22" t="s">
        <v>17</v>
      </c>
      <c r="D9" s="23" t="s">
        <v>18</v>
      </c>
      <c r="E9" s="24" t="s">
        <v>22</v>
      </c>
      <c r="F9" s="25">
        <v>70</v>
      </c>
      <c r="G9" s="26">
        <v>0.0358</v>
      </c>
      <c r="H9" s="27" t="s">
        <v>20</v>
      </c>
      <c r="I9" s="25">
        <f t="shared" si="2"/>
        <v>0</v>
      </c>
      <c r="J9" s="25">
        <f t="shared" si="3"/>
        <v>12530</v>
      </c>
      <c r="K9" s="25">
        <f t="shared" si="0"/>
        <v>0.63</v>
      </c>
      <c r="L9" s="25">
        <f t="shared" si="1"/>
        <v>12530.63</v>
      </c>
    </row>
    <row r="10" ht="16" customHeight="1" spans="1:12">
      <c r="A10" s="14" t="s">
        <v>15</v>
      </c>
      <c r="B10" s="21" t="s">
        <v>21</v>
      </c>
      <c r="C10" s="22" t="s">
        <v>17</v>
      </c>
      <c r="D10" s="23" t="s">
        <v>18</v>
      </c>
      <c r="E10" s="24" t="s">
        <v>22</v>
      </c>
      <c r="F10" s="25">
        <v>70</v>
      </c>
      <c r="G10" s="26">
        <v>0.0358</v>
      </c>
      <c r="H10" s="27" t="s">
        <v>23</v>
      </c>
      <c r="I10" s="25">
        <f t="shared" si="2"/>
        <v>0</v>
      </c>
      <c r="J10" s="25">
        <f t="shared" si="3"/>
        <v>12530</v>
      </c>
      <c r="K10" s="25">
        <f t="shared" si="0"/>
        <v>0.63</v>
      </c>
      <c r="L10" s="25">
        <f t="shared" si="1"/>
        <v>12530.63</v>
      </c>
    </row>
    <row r="11" ht="16" customHeight="1" spans="1:12">
      <c r="A11" s="14" t="s">
        <v>15</v>
      </c>
      <c r="B11" s="21" t="s">
        <v>24</v>
      </c>
      <c r="C11" s="22" t="s">
        <v>17</v>
      </c>
      <c r="D11" s="23" t="s">
        <v>25</v>
      </c>
      <c r="E11" s="24" t="s">
        <v>19</v>
      </c>
      <c r="F11" s="25">
        <v>830</v>
      </c>
      <c r="G11" s="26">
        <v>0.0323</v>
      </c>
      <c r="H11" s="27" t="s">
        <v>26</v>
      </c>
      <c r="I11" s="25">
        <v>8300000</v>
      </c>
      <c r="J11" s="25">
        <f>F11*G11*10000</f>
        <v>268090</v>
      </c>
      <c r="K11" s="25">
        <f t="shared" si="0"/>
        <v>428.4</v>
      </c>
      <c r="L11" s="25">
        <f t="shared" si="1"/>
        <v>8568518.4</v>
      </c>
    </row>
    <row r="12" ht="16" customHeight="1" spans="1:12">
      <c r="A12" s="14" t="s">
        <v>15</v>
      </c>
      <c r="B12" s="21" t="s">
        <v>27</v>
      </c>
      <c r="C12" s="22" t="s">
        <v>17</v>
      </c>
      <c r="D12" s="23" t="s">
        <v>25</v>
      </c>
      <c r="E12" s="24" t="s">
        <v>22</v>
      </c>
      <c r="F12" s="25">
        <v>807</v>
      </c>
      <c r="G12" s="26">
        <v>0.0323</v>
      </c>
      <c r="H12" s="27" t="s">
        <v>28</v>
      </c>
      <c r="I12" s="25">
        <f t="shared" ref="I12:I21" si="4">IF((YEAR(D12)+LEFT(E12,2*LEN(E12)-LENB(E12)))=2021,F12*10000,0)</f>
        <v>0</v>
      </c>
      <c r="J12" s="25">
        <f t="shared" ref="J12:J16" si="5">F12*G12*10000*0.5</f>
        <v>130330.5</v>
      </c>
      <c r="K12" s="25">
        <f t="shared" si="0"/>
        <v>6.52</v>
      </c>
      <c r="L12" s="25">
        <f t="shared" si="1"/>
        <v>130337.02</v>
      </c>
    </row>
    <row r="13" ht="16" customHeight="1" spans="1:12">
      <c r="A13" s="14" t="s">
        <v>15</v>
      </c>
      <c r="B13" s="21" t="s">
        <v>27</v>
      </c>
      <c r="C13" s="22" t="s">
        <v>17</v>
      </c>
      <c r="D13" s="23" t="s">
        <v>25</v>
      </c>
      <c r="E13" s="24" t="s">
        <v>22</v>
      </c>
      <c r="F13" s="25">
        <v>807</v>
      </c>
      <c r="G13" s="26">
        <v>0.0323</v>
      </c>
      <c r="H13" s="27" t="s">
        <v>26</v>
      </c>
      <c r="I13" s="25">
        <f t="shared" si="4"/>
        <v>0</v>
      </c>
      <c r="J13" s="25">
        <f t="shared" si="5"/>
        <v>130330.5</v>
      </c>
      <c r="K13" s="25">
        <f t="shared" si="0"/>
        <v>6.52</v>
      </c>
      <c r="L13" s="25">
        <f t="shared" si="1"/>
        <v>130337.02</v>
      </c>
    </row>
    <row r="14" ht="16" customHeight="1" spans="1:12">
      <c r="A14" s="14" t="s">
        <v>15</v>
      </c>
      <c r="B14" s="21" t="s">
        <v>29</v>
      </c>
      <c r="C14" s="22" t="s">
        <v>17</v>
      </c>
      <c r="D14" s="23" t="s">
        <v>30</v>
      </c>
      <c r="E14" s="24" t="s">
        <v>19</v>
      </c>
      <c r="F14" s="25">
        <v>443</v>
      </c>
      <c r="G14" s="26">
        <v>0.0298</v>
      </c>
      <c r="H14" s="27" t="s">
        <v>31</v>
      </c>
      <c r="I14" s="25">
        <f t="shared" si="4"/>
        <v>0</v>
      </c>
      <c r="J14" s="25">
        <f>F14*G14*10000</f>
        <v>132014</v>
      </c>
      <c r="K14" s="25">
        <f t="shared" si="0"/>
        <v>6.6</v>
      </c>
      <c r="L14" s="25">
        <f t="shared" si="1"/>
        <v>132020.6</v>
      </c>
    </row>
    <row r="15" ht="16" customHeight="1" spans="1:12">
      <c r="A15" s="14" t="s">
        <v>15</v>
      </c>
      <c r="B15" s="21" t="s">
        <v>32</v>
      </c>
      <c r="C15" s="22" t="s">
        <v>17</v>
      </c>
      <c r="D15" s="23" t="s">
        <v>30</v>
      </c>
      <c r="E15" s="24" t="s">
        <v>22</v>
      </c>
      <c r="F15" s="25">
        <v>483</v>
      </c>
      <c r="G15" s="26">
        <v>0.0312</v>
      </c>
      <c r="H15" s="27" t="s">
        <v>31</v>
      </c>
      <c r="I15" s="25">
        <f t="shared" si="4"/>
        <v>0</v>
      </c>
      <c r="J15" s="25">
        <f t="shared" si="5"/>
        <v>75348</v>
      </c>
      <c r="K15" s="25">
        <f t="shared" si="0"/>
        <v>3.77</v>
      </c>
      <c r="L15" s="25">
        <f t="shared" si="1"/>
        <v>75351.77</v>
      </c>
    </row>
    <row r="16" ht="16" customHeight="1" spans="1:12">
      <c r="A16" s="14" t="s">
        <v>15</v>
      </c>
      <c r="B16" s="21" t="s">
        <v>32</v>
      </c>
      <c r="C16" s="22" t="s">
        <v>17</v>
      </c>
      <c r="D16" s="23" t="s">
        <v>30</v>
      </c>
      <c r="E16" s="24" t="s">
        <v>22</v>
      </c>
      <c r="F16" s="25">
        <v>483</v>
      </c>
      <c r="G16" s="26">
        <v>0.0312</v>
      </c>
      <c r="H16" s="27" t="s">
        <v>33</v>
      </c>
      <c r="I16" s="25">
        <f t="shared" si="4"/>
        <v>0</v>
      </c>
      <c r="J16" s="25">
        <f t="shared" si="5"/>
        <v>75348</v>
      </c>
      <c r="K16" s="25">
        <f t="shared" si="0"/>
        <v>3.77</v>
      </c>
      <c r="L16" s="25">
        <f t="shared" si="1"/>
        <v>75351.77</v>
      </c>
    </row>
    <row r="17" ht="16" customHeight="1" spans="1:12">
      <c r="A17" s="14" t="s">
        <v>15</v>
      </c>
      <c r="B17" s="21" t="s">
        <v>34</v>
      </c>
      <c r="C17" s="22" t="s">
        <v>17</v>
      </c>
      <c r="D17" s="23" t="s">
        <v>35</v>
      </c>
      <c r="E17" s="24" t="s">
        <v>19</v>
      </c>
      <c r="F17" s="25">
        <v>618</v>
      </c>
      <c r="G17" s="26">
        <v>0.0302</v>
      </c>
      <c r="H17" s="27" t="s">
        <v>36</v>
      </c>
      <c r="I17" s="25">
        <f t="shared" si="4"/>
        <v>0</v>
      </c>
      <c r="J17" s="25">
        <f>F17*G17*10000</f>
        <v>186636</v>
      </c>
      <c r="K17" s="25">
        <f t="shared" si="0"/>
        <v>9.33</v>
      </c>
      <c r="L17" s="25">
        <f t="shared" si="1"/>
        <v>186645.33</v>
      </c>
    </row>
    <row r="18" ht="16" customHeight="1" spans="1:12">
      <c r="A18" s="14" t="s">
        <v>15</v>
      </c>
      <c r="B18" s="21" t="s">
        <v>37</v>
      </c>
      <c r="C18" s="22" t="s">
        <v>17</v>
      </c>
      <c r="D18" s="23" t="s">
        <v>35</v>
      </c>
      <c r="E18" s="24" t="s">
        <v>22</v>
      </c>
      <c r="F18" s="25">
        <v>618</v>
      </c>
      <c r="G18" s="26">
        <v>0.0308</v>
      </c>
      <c r="H18" s="27" t="s">
        <v>36</v>
      </c>
      <c r="I18" s="25">
        <f t="shared" si="4"/>
        <v>0</v>
      </c>
      <c r="J18" s="25">
        <f t="shared" ref="J18:J21" si="6">F18*G18*10000*0.5</f>
        <v>95172</v>
      </c>
      <c r="K18" s="25">
        <f t="shared" si="0"/>
        <v>4.76</v>
      </c>
      <c r="L18" s="25">
        <f t="shared" si="1"/>
        <v>95176.76</v>
      </c>
    </row>
    <row r="19" ht="16" customHeight="1" spans="1:12">
      <c r="A19" s="14" t="s">
        <v>15</v>
      </c>
      <c r="B19" s="21" t="s">
        <v>37</v>
      </c>
      <c r="C19" s="22" t="s">
        <v>17</v>
      </c>
      <c r="D19" s="23" t="s">
        <v>35</v>
      </c>
      <c r="E19" s="24" t="s">
        <v>22</v>
      </c>
      <c r="F19" s="25">
        <v>618</v>
      </c>
      <c r="G19" s="26">
        <v>0.0308</v>
      </c>
      <c r="H19" s="27" t="s">
        <v>38</v>
      </c>
      <c r="I19" s="25">
        <f t="shared" si="4"/>
        <v>0</v>
      </c>
      <c r="J19" s="25">
        <f t="shared" si="6"/>
        <v>95172</v>
      </c>
      <c r="K19" s="25">
        <f t="shared" si="0"/>
        <v>4.76</v>
      </c>
      <c r="L19" s="25">
        <f t="shared" si="1"/>
        <v>95176.76</v>
      </c>
    </row>
    <row r="20" ht="16" customHeight="1" spans="1:12">
      <c r="A20" s="14" t="s">
        <v>15</v>
      </c>
      <c r="B20" s="21" t="s">
        <v>44</v>
      </c>
      <c r="C20" s="22" t="s">
        <v>17</v>
      </c>
      <c r="D20" s="23" t="s">
        <v>45</v>
      </c>
      <c r="E20" s="24" t="s">
        <v>22</v>
      </c>
      <c r="F20" s="25">
        <v>801</v>
      </c>
      <c r="G20" s="26">
        <v>0.0274</v>
      </c>
      <c r="H20" s="27" t="s">
        <v>46</v>
      </c>
      <c r="I20" s="25">
        <f t="shared" si="4"/>
        <v>0</v>
      </c>
      <c r="J20" s="25">
        <f t="shared" si="6"/>
        <v>109737</v>
      </c>
      <c r="K20" s="25">
        <f t="shared" si="0"/>
        <v>5.49</v>
      </c>
      <c r="L20" s="25">
        <f t="shared" si="1"/>
        <v>109742.49</v>
      </c>
    </row>
    <row r="21" ht="16" customHeight="1" spans="1:12">
      <c r="A21" s="14" t="s">
        <v>15</v>
      </c>
      <c r="B21" s="21" t="s">
        <v>44</v>
      </c>
      <c r="C21" s="22" t="s">
        <v>17</v>
      </c>
      <c r="D21" s="23" t="s">
        <v>45</v>
      </c>
      <c r="E21" s="24" t="s">
        <v>22</v>
      </c>
      <c r="F21" s="25">
        <v>801</v>
      </c>
      <c r="G21" s="26">
        <v>0.0274</v>
      </c>
      <c r="H21" s="27" t="s">
        <v>47</v>
      </c>
      <c r="I21" s="25">
        <f t="shared" si="4"/>
        <v>0</v>
      </c>
      <c r="J21" s="25">
        <f t="shared" si="6"/>
        <v>109737</v>
      </c>
      <c r="K21" s="25">
        <f t="shared" si="0"/>
        <v>5.49</v>
      </c>
      <c r="L21" s="25">
        <f t="shared" si="1"/>
        <v>109742.49</v>
      </c>
    </row>
    <row r="22" ht="16" customHeight="1" spans="1:12">
      <c r="A22" s="14" t="s">
        <v>15</v>
      </c>
      <c r="B22" s="21" t="s">
        <v>48</v>
      </c>
      <c r="C22" s="22" t="s">
        <v>17</v>
      </c>
      <c r="D22" s="23">
        <v>42815</v>
      </c>
      <c r="E22" s="24" t="s">
        <v>49</v>
      </c>
      <c r="F22" s="25">
        <v>1085</v>
      </c>
      <c r="G22" s="26">
        <v>0.0311</v>
      </c>
      <c r="H22" s="27" t="s">
        <v>50</v>
      </c>
      <c r="I22" s="25">
        <v>10850000</v>
      </c>
      <c r="J22" s="25">
        <f t="shared" ref="J22:J25" si="7">F22*G22*10000</f>
        <v>337435</v>
      </c>
      <c r="K22" s="25">
        <f t="shared" si="0"/>
        <v>559.37</v>
      </c>
      <c r="L22" s="25">
        <f t="shared" si="1"/>
        <v>11187994.37</v>
      </c>
    </row>
    <row r="23" ht="16" customHeight="1" spans="1:12">
      <c r="A23" s="14" t="s">
        <v>15</v>
      </c>
      <c r="B23" s="21" t="s">
        <v>51</v>
      </c>
      <c r="C23" s="22" t="s">
        <v>17</v>
      </c>
      <c r="D23" s="23">
        <v>42815</v>
      </c>
      <c r="E23" s="24" t="s">
        <v>19</v>
      </c>
      <c r="F23" s="25">
        <v>180.26</v>
      </c>
      <c r="G23" s="26">
        <v>0.034</v>
      </c>
      <c r="H23" s="27" t="s">
        <v>50</v>
      </c>
      <c r="I23" s="25">
        <f t="shared" ref="I23:I35" si="8">IF((YEAR(D23)+LEFT(E23,2*LEN(E23)-LENB(E23)))=2021,F23*10000,0)</f>
        <v>0</v>
      </c>
      <c r="J23" s="25">
        <f t="shared" si="7"/>
        <v>61288.4</v>
      </c>
      <c r="K23" s="25">
        <f t="shared" si="0"/>
        <v>3.06</v>
      </c>
      <c r="L23" s="25">
        <f t="shared" si="1"/>
        <v>61291.46</v>
      </c>
    </row>
    <row r="24" ht="16" customHeight="1" spans="1:12">
      <c r="A24" s="14" t="s">
        <v>15</v>
      </c>
      <c r="B24" s="21" t="s">
        <v>52</v>
      </c>
      <c r="C24" s="22" t="s">
        <v>17</v>
      </c>
      <c r="D24" s="23">
        <v>42902</v>
      </c>
      <c r="E24" s="24" t="s">
        <v>49</v>
      </c>
      <c r="F24" s="25">
        <v>2750</v>
      </c>
      <c r="G24" s="26">
        <v>0.037</v>
      </c>
      <c r="H24" s="27" t="s">
        <v>53</v>
      </c>
      <c r="I24" s="25">
        <v>27500000</v>
      </c>
      <c r="J24" s="25">
        <f t="shared" si="7"/>
        <v>1017500</v>
      </c>
      <c r="K24" s="25">
        <f t="shared" si="0"/>
        <v>1425.88</v>
      </c>
      <c r="L24" s="25">
        <f t="shared" si="1"/>
        <v>28518925.88</v>
      </c>
    </row>
    <row r="25" ht="16" customHeight="1" spans="1:12">
      <c r="A25" s="14" t="s">
        <v>15</v>
      </c>
      <c r="B25" s="21" t="s">
        <v>54</v>
      </c>
      <c r="C25" s="22" t="s">
        <v>17</v>
      </c>
      <c r="D25" s="23">
        <v>42902</v>
      </c>
      <c r="E25" s="24" t="s">
        <v>19</v>
      </c>
      <c r="F25" s="25">
        <v>750</v>
      </c>
      <c r="G25" s="26">
        <v>0.0402</v>
      </c>
      <c r="H25" s="27" t="s">
        <v>53</v>
      </c>
      <c r="I25" s="25">
        <f t="shared" si="8"/>
        <v>0</v>
      </c>
      <c r="J25" s="25">
        <f t="shared" si="7"/>
        <v>301500</v>
      </c>
      <c r="K25" s="25">
        <f t="shared" si="0"/>
        <v>15.08</v>
      </c>
      <c r="L25" s="25">
        <f t="shared" si="1"/>
        <v>301515.08</v>
      </c>
    </row>
    <row r="26" ht="16" customHeight="1" spans="1:12">
      <c r="A26" s="14" t="s">
        <v>15</v>
      </c>
      <c r="B26" s="21" t="s">
        <v>55</v>
      </c>
      <c r="C26" s="22" t="s">
        <v>17</v>
      </c>
      <c r="D26" s="23">
        <v>42983</v>
      </c>
      <c r="E26" s="24" t="s">
        <v>22</v>
      </c>
      <c r="F26" s="25">
        <v>1505</v>
      </c>
      <c r="G26" s="26">
        <v>0.0393</v>
      </c>
      <c r="H26" s="27" t="s">
        <v>56</v>
      </c>
      <c r="I26" s="25">
        <f t="shared" si="8"/>
        <v>0</v>
      </c>
      <c r="J26" s="25">
        <f t="shared" ref="J26:J32" si="9">F26*G26*10000*0.5</f>
        <v>295732.5</v>
      </c>
      <c r="K26" s="25">
        <f t="shared" si="0"/>
        <v>14.79</v>
      </c>
      <c r="L26" s="25">
        <f t="shared" si="1"/>
        <v>295747.29</v>
      </c>
    </row>
    <row r="27" ht="16" customHeight="1" spans="1:12">
      <c r="A27" s="14" t="s">
        <v>15</v>
      </c>
      <c r="B27" s="21" t="s">
        <v>55</v>
      </c>
      <c r="C27" s="22" t="s">
        <v>17</v>
      </c>
      <c r="D27" s="23">
        <v>42983</v>
      </c>
      <c r="E27" s="24" t="s">
        <v>22</v>
      </c>
      <c r="F27" s="25">
        <v>1505</v>
      </c>
      <c r="G27" s="26">
        <v>0.0393</v>
      </c>
      <c r="H27" s="27" t="s">
        <v>57</v>
      </c>
      <c r="I27" s="25">
        <f t="shared" si="8"/>
        <v>0</v>
      </c>
      <c r="J27" s="25">
        <f t="shared" si="9"/>
        <v>295732.5</v>
      </c>
      <c r="K27" s="25">
        <f t="shared" si="0"/>
        <v>14.79</v>
      </c>
      <c r="L27" s="25">
        <f t="shared" si="1"/>
        <v>295747.29</v>
      </c>
    </row>
    <row r="28" ht="16" customHeight="1" spans="1:12">
      <c r="A28" s="14" t="s">
        <v>15</v>
      </c>
      <c r="B28" s="21" t="s">
        <v>58</v>
      </c>
      <c r="C28" s="22" t="s">
        <v>17</v>
      </c>
      <c r="D28" s="23" t="s">
        <v>59</v>
      </c>
      <c r="E28" s="24" t="s">
        <v>49</v>
      </c>
      <c r="F28" s="25">
        <v>250</v>
      </c>
      <c r="G28" s="26">
        <v>0.0333</v>
      </c>
      <c r="H28" s="27" t="s">
        <v>60</v>
      </c>
      <c r="I28" s="25">
        <f t="shared" si="8"/>
        <v>0</v>
      </c>
      <c r="J28" s="25">
        <f t="shared" ref="J28:J30" si="10">F28*G28*10000</f>
        <v>83250</v>
      </c>
      <c r="K28" s="25">
        <f t="shared" si="0"/>
        <v>4.16</v>
      </c>
      <c r="L28" s="25">
        <f t="shared" si="1"/>
        <v>83254.16</v>
      </c>
    </row>
    <row r="29" ht="16" customHeight="1" spans="1:12">
      <c r="A29" s="14" t="s">
        <v>15</v>
      </c>
      <c r="B29" s="21" t="s">
        <v>58</v>
      </c>
      <c r="C29" s="22" t="s">
        <v>17</v>
      </c>
      <c r="D29" s="23" t="s">
        <v>59</v>
      </c>
      <c r="E29" s="24" t="s">
        <v>49</v>
      </c>
      <c r="F29" s="25">
        <v>1465</v>
      </c>
      <c r="G29" s="26">
        <v>0.0333</v>
      </c>
      <c r="H29" s="27" t="s">
        <v>60</v>
      </c>
      <c r="I29" s="25">
        <f t="shared" si="8"/>
        <v>0</v>
      </c>
      <c r="J29" s="25">
        <f t="shared" si="10"/>
        <v>487845</v>
      </c>
      <c r="K29" s="25">
        <f t="shared" si="0"/>
        <v>24.39</v>
      </c>
      <c r="L29" s="25">
        <f t="shared" si="1"/>
        <v>487869.39</v>
      </c>
    </row>
    <row r="30" ht="16" customHeight="1" spans="1:12">
      <c r="A30" s="14" t="s">
        <v>15</v>
      </c>
      <c r="B30" s="21" t="s">
        <v>61</v>
      </c>
      <c r="C30" s="22" t="s">
        <v>17</v>
      </c>
      <c r="D30" s="23" t="s">
        <v>59</v>
      </c>
      <c r="E30" s="24" t="s">
        <v>19</v>
      </c>
      <c r="F30" s="25">
        <v>1360</v>
      </c>
      <c r="G30" s="26">
        <v>0.0389</v>
      </c>
      <c r="H30" s="27" t="s">
        <v>60</v>
      </c>
      <c r="I30" s="25">
        <f t="shared" si="8"/>
        <v>0</v>
      </c>
      <c r="J30" s="25">
        <f t="shared" si="10"/>
        <v>529040</v>
      </c>
      <c r="K30" s="25">
        <f t="shared" si="0"/>
        <v>26.45</v>
      </c>
      <c r="L30" s="25">
        <f t="shared" si="1"/>
        <v>529066.45</v>
      </c>
    </row>
    <row r="31" ht="16" customHeight="1" spans="1:12">
      <c r="A31" s="14" t="s">
        <v>15</v>
      </c>
      <c r="B31" s="21" t="s">
        <v>62</v>
      </c>
      <c r="C31" s="22" t="s">
        <v>17</v>
      </c>
      <c r="D31" s="23" t="s">
        <v>59</v>
      </c>
      <c r="E31" s="24" t="s">
        <v>22</v>
      </c>
      <c r="F31" s="25">
        <v>3631</v>
      </c>
      <c r="G31" s="26">
        <v>0.0404</v>
      </c>
      <c r="H31" s="27" t="s">
        <v>60</v>
      </c>
      <c r="I31" s="25">
        <f t="shared" si="8"/>
        <v>0</v>
      </c>
      <c r="J31" s="25">
        <f t="shared" si="9"/>
        <v>733462</v>
      </c>
      <c r="K31" s="25">
        <f t="shared" si="0"/>
        <v>36.67</v>
      </c>
      <c r="L31" s="25">
        <f t="shared" si="1"/>
        <v>733498.67</v>
      </c>
    </row>
    <row r="32" ht="16" customHeight="1" spans="1:12">
      <c r="A32" s="14" t="s">
        <v>15</v>
      </c>
      <c r="B32" s="21" t="s">
        <v>62</v>
      </c>
      <c r="C32" s="22" t="s">
        <v>17</v>
      </c>
      <c r="D32" s="23" t="s">
        <v>59</v>
      </c>
      <c r="E32" s="24" t="s">
        <v>22</v>
      </c>
      <c r="F32" s="25">
        <v>3631</v>
      </c>
      <c r="G32" s="26">
        <v>0.0404</v>
      </c>
      <c r="H32" s="27" t="s">
        <v>63</v>
      </c>
      <c r="I32" s="25">
        <f t="shared" si="8"/>
        <v>0</v>
      </c>
      <c r="J32" s="25">
        <f t="shared" si="9"/>
        <v>733462</v>
      </c>
      <c r="K32" s="25">
        <f t="shared" si="0"/>
        <v>36.67</v>
      </c>
      <c r="L32" s="25">
        <f t="shared" si="1"/>
        <v>733498.67</v>
      </c>
    </row>
    <row r="33" ht="16" customHeight="1" spans="1:12">
      <c r="A33" s="14" t="s">
        <v>15</v>
      </c>
      <c r="B33" s="21" t="s">
        <v>64</v>
      </c>
      <c r="C33" s="22" t="s">
        <v>17</v>
      </c>
      <c r="D33" s="23" t="s">
        <v>65</v>
      </c>
      <c r="E33" s="24" t="s">
        <v>19</v>
      </c>
      <c r="F33" s="25">
        <v>222</v>
      </c>
      <c r="G33" s="26">
        <v>0.0394</v>
      </c>
      <c r="H33" s="27" t="s">
        <v>66</v>
      </c>
      <c r="I33" s="25">
        <f t="shared" si="8"/>
        <v>0</v>
      </c>
      <c r="J33" s="25">
        <f t="shared" ref="J33:J45" si="11">F33*G33*10000</f>
        <v>87468</v>
      </c>
      <c r="K33" s="25">
        <f t="shared" si="0"/>
        <v>4.37</v>
      </c>
      <c r="L33" s="25">
        <f t="shared" si="1"/>
        <v>87472.37</v>
      </c>
    </row>
    <row r="34" ht="16" customHeight="1" spans="1:12">
      <c r="A34" s="14" t="s">
        <v>15</v>
      </c>
      <c r="B34" s="21" t="s">
        <v>67</v>
      </c>
      <c r="C34" s="22" t="s">
        <v>17</v>
      </c>
      <c r="D34" s="23" t="s">
        <v>68</v>
      </c>
      <c r="E34" s="24" t="s">
        <v>49</v>
      </c>
      <c r="F34" s="25">
        <v>535</v>
      </c>
      <c r="G34" s="26">
        <v>0.0389</v>
      </c>
      <c r="H34" s="27" t="s">
        <v>69</v>
      </c>
      <c r="I34" s="25">
        <f t="shared" si="8"/>
        <v>0</v>
      </c>
      <c r="J34" s="25">
        <f t="shared" si="11"/>
        <v>208115</v>
      </c>
      <c r="K34" s="25">
        <f t="shared" si="0"/>
        <v>10.41</v>
      </c>
      <c r="L34" s="25">
        <f t="shared" si="1"/>
        <v>208125.41</v>
      </c>
    </row>
    <row r="35" ht="16" customHeight="1" spans="1:12">
      <c r="A35" s="14" t="s">
        <v>15</v>
      </c>
      <c r="B35" s="21" t="s">
        <v>72</v>
      </c>
      <c r="C35" s="22" t="s">
        <v>17</v>
      </c>
      <c r="D35" s="23">
        <v>43517</v>
      </c>
      <c r="E35" s="24" t="s">
        <v>19</v>
      </c>
      <c r="F35" s="25">
        <v>1000</v>
      </c>
      <c r="G35" s="26">
        <v>0.033</v>
      </c>
      <c r="H35" s="27" t="s">
        <v>73</v>
      </c>
      <c r="I35" s="25">
        <f t="shared" si="8"/>
        <v>0</v>
      </c>
      <c r="J35" s="25">
        <f t="shared" si="11"/>
        <v>330000</v>
      </c>
      <c r="K35" s="25">
        <f t="shared" si="0"/>
        <v>16.5</v>
      </c>
      <c r="L35" s="25">
        <f t="shared" si="1"/>
        <v>330016.5</v>
      </c>
    </row>
    <row r="36" ht="16" customHeight="1" spans="1:12">
      <c r="A36" s="14" t="s">
        <v>15</v>
      </c>
      <c r="B36" s="21" t="s">
        <v>74</v>
      </c>
      <c r="C36" s="22" t="s">
        <v>17</v>
      </c>
      <c r="D36" s="23">
        <v>43566</v>
      </c>
      <c r="E36" s="24" t="s">
        <v>75</v>
      </c>
      <c r="F36" s="25">
        <v>125</v>
      </c>
      <c r="G36" s="26">
        <v>0.0316</v>
      </c>
      <c r="H36" s="27" t="s">
        <v>76</v>
      </c>
      <c r="I36" s="25">
        <v>1250000</v>
      </c>
      <c r="J36" s="25">
        <f t="shared" si="11"/>
        <v>39500</v>
      </c>
      <c r="K36" s="25">
        <f t="shared" si="0"/>
        <v>64.48</v>
      </c>
      <c r="L36" s="25">
        <f t="shared" si="1"/>
        <v>1289564.48</v>
      </c>
    </row>
    <row r="37" ht="16" customHeight="1" spans="1:12">
      <c r="A37" s="14" t="s">
        <v>15</v>
      </c>
      <c r="B37" s="21" t="s">
        <v>81</v>
      </c>
      <c r="C37" s="22" t="s">
        <v>17</v>
      </c>
      <c r="D37" s="23">
        <v>43629</v>
      </c>
      <c r="E37" s="24" t="s">
        <v>49</v>
      </c>
      <c r="F37" s="25">
        <v>618</v>
      </c>
      <c r="G37" s="26">
        <v>0.0333</v>
      </c>
      <c r="H37" s="27" t="s">
        <v>82</v>
      </c>
      <c r="I37" s="25">
        <f t="shared" ref="I37:I49" si="12">IF((YEAR(D37)+LEFT(E37,2*LEN(E37)-LENB(E37)))=2021,F37*10000,0)</f>
        <v>0</v>
      </c>
      <c r="J37" s="25">
        <f t="shared" si="11"/>
        <v>205794</v>
      </c>
      <c r="K37" s="25">
        <f t="shared" si="0"/>
        <v>10.29</v>
      </c>
      <c r="L37" s="25">
        <f t="shared" si="1"/>
        <v>205804.29</v>
      </c>
    </row>
    <row r="38" ht="16" customHeight="1" spans="1:12">
      <c r="A38" s="14" t="s">
        <v>15</v>
      </c>
      <c r="B38" s="21" t="s">
        <v>83</v>
      </c>
      <c r="C38" s="22" t="s">
        <v>17</v>
      </c>
      <c r="D38" s="23">
        <v>43629</v>
      </c>
      <c r="E38" s="24" t="s">
        <v>19</v>
      </c>
      <c r="F38" s="25">
        <v>1500</v>
      </c>
      <c r="G38" s="26">
        <v>0.0353</v>
      </c>
      <c r="H38" s="27" t="s">
        <v>82</v>
      </c>
      <c r="I38" s="25">
        <f t="shared" si="12"/>
        <v>0</v>
      </c>
      <c r="J38" s="25">
        <f t="shared" si="11"/>
        <v>529500</v>
      </c>
      <c r="K38" s="25">
        <f t="shared" si="0"/>
        <v>26.48</v>
      </c>
      <c r="L38" s="25">
        <f t="shared" si="1"/>
        <v>529526.48</v>
      </c>
    </row>
    <row r="39" ht="16" customHeight="1" spans="1:12">
      <c r="A39" s="14" t="s">
        <v>15</v>
      </c>
      <c r="B39" s="21" t="s">
        <v>83</v>
      </c>
      <c r="C39" s="22" t="s">
        <v>17</v>
      </c>
      <c r="D39" s="23">
        <v>43629</v>
      </c>
      <c r="E39" s="24" t="s">
        <v>19</v>
      </c>
      <c r="F39" s="25">
        <v>3000</v>
      </c>
      <c r="G39" s="26">
        <v>0.0353</v>
      </c>
      <c r="H39" s="27" t="s">
        <v>82</v>
      </c>
      <c r="I39" s="25">
        <f t="shared" si="12"/>
        <v>0</v>
      </c>
      <c r="J39" s="25">
        <f t="shared" si="11"/>
        <v>1059000</v>
      </c>
      <c r="K39" s="25">
        <f t="shared" si="0"/>
        <v>52.95</v>
      </c>
      <c r="L39" s="25">
        <f t="shared" si="1"/>
        <v>1059052.95</v>
      </c>
    </row>
    <row r="40" ht="16" customHeight="1" spans="1:12">
      <c r="A40" s="14" t="s">
        <v>15</v>
      </c>
      <c r="B40" s="21" t="s">
        <v>84</v>
      </c>
      <c r="C40" s="22" t="s">
        <v>17</v>
      </c>
      <c r="D40" s="23">
        <v>43727</v>
      </c>
      <c r="E40" s="24" t="s">
        <v>49</v>
      </c>
      <c r="F40" s="25">
        <v>1157</v>
      </c>
      <c r="G40" s="26">
        <v>0.0323</v>
      </c>
      <c r="H40" s="27" t="s">
        <v>85</v>
      </c>
      <c r="I40" s="25">
        <f t="shared" si="12"/>
        <v>0</v>
      </c>
      <c r="J40" s="25">
        <f t="shared" si="11"/>
        <v>373711</v>
      </c>
      <c r="K40" s="25">
        <f t="shared" si="0"/>
        <v>18.69</v>
      </c>
      <c r="L40" s="25">
        <f t="shared" si="1"/>
        <v>373729.69</v>
      </c>
    </row>
    <row r="41" ht="16" customHeight="1" spans="1:12">
      <c r="A41" s="14" t="s">
        <v>15</v>
      </c>
      <c r="B41" s="21" t="s">
        <v>90</v>
      </c>
      <c r="C41" s="22" t="s">
        <v>17</v>
      </c>
      <c r="D41" s="23" t="s">
        <v>91</v>
      </c>
      <c r="E41" s="24" t="s">
        <v>49</v>
      </c>
      <c r="F41" s="25">
        <v>2000</v>
      </c>
      <c r="G41" s="26">
        <v>0.0309</v>
      </c>
      <c r="H41" s="27" t="s">
        <v>92</v>
      </c>
      <c r="I41" s="25">
        <f t="shared" si="12"/>
        <v>0</v>
      </c>
      <c r="J41" s="25">
        <f t="shared" si="11"/>
        <v>618000</v>
      </c>
      <c r="K41" s="25">
        <f t="shared" si="0"/>
        <v>30.9</v>
      </c>
      <c r="L41" s="25">
        <f t="shared" si="1"/>
        <v>618030.9</v>
      </c>
    </row>
    <row r="42" ht="16" customHeight="1" spans="1:12">
      <c r="A42" s="14" t="s">
        <v>15</v>
      </c>
      <c r="B42" s="21" t="s">
        <v>93</v>
      </c>
      <c r="C42" s="22" t="s">
        <v>17</v>
      </c>
      <c r="D42" s="23" t="s">
        <v>91</v>
      </c>
      <c r="E42" s="24" t="s">
        <v>19</v>
      </c>
      <c r="F42" s="25">
        <v>671</v>
      </c>
      <c r="G42" s="26">
        <v>0.0329</v>
      </c>
      <c r="H42" s="27" t="s">
        <v>92</v>
      </c>
      <c r="I42" s="25">
        <f t="shared" si="12"/>
        <v>0</v>
      </c>
      <c r="J42" s="25">
        <f t="shared" si="11"/>
        <v>220759</v>
      </c>
      <c r="K42" s="25">
        <f t="shared" si="0"/>
        <v>11.04</v>
      </c>
      <c r="L42" s="25">
        <f t="shared" si="1"/>
        <v>220770.04</v>
      </c>
    </row>
    <row r="43" ht="16" customHeight="1" spans="1:12">
      <c r="A43" s="14" t="s">
        <v>15</v>
      </c>
      <c r="B43" s="21" t="s">
        <v>94</v>
      </c>
      <c r="C43" s="22" t="s">
        <v>17</v>
      </c>
      <c r="D43" s="23" t="s">
        <v>95</v>
      </c>
      <c r="E43" s="24" t="s">
        <v>19</v>
      </c>
      <c r="F43" s="25">
        <v>9641</v>
      </c>
      <c r="G43" s="26">
        <v>0.0343</v>
      </c>
      <c r="H43" s="27" t="s">
        <v>96</v>
      </c>
      <c r="I43" s="25">
        <f t="shared" si="12"/>
        <v>0</v>
      </c>
      <c r="J43" s="25">
        <f t="shared" si="11"/>
        <v>3306863</v>
      </c>
      <c r="K43" s="25">
        <v>165.35</v>
      </c>
      <c r="L43" s="25">
        <f t="shared" si="1"/>
        <v>3307028.35</v>
      </c>
    </row>
    <row r="44" ht="16" customHeight="1" spans="1:12">
      <c r="A44" s="14" t="s">
        <v>15</v>
      </c>
      <c r="B44" s="21" t="s">
        <v>97</v>
      </c>
      <c r="C44" s="22" t="s">
        <v>17</v>
      </c>
      <c r="D44" s="23" t="s">
        <v>95</v>
      </c>
      <c r="E44" s="24" t="s">
        <v>19</v>
      </c>
      <c r="F44" s="25">
        <v>520</v>
      </c>
      <c r="G44" s="26">
        <v>0.0343</v>
      </c>
      <c r="H44" s="27" t="s">
        <v>96</v>
      </c>
      <c r="I44" s="25">
        <f t="shared" si="12"/>
        <v>0</v>
      </c>
      <c r="J44" s="25">
        <f t="shared" si="11"/>
        <v>178360</v>
      </c>
      <c r="K44" s="25">
        <f t="shared" ref="K44:K55" si="13">ROUND((J44+I44)*0.00005,2)</f>
        <v>8.92</v>
      </c>
      <c r="L44" s="25">
        <f t="shared" si="1"/>
        <v>178368.92</v>
      </c>
    </row>
    <row r="45" ht="16" customHeight="1" spans="1:12">
      <c r="A45" s="14" t="s">
        <v>15</v>
      </c>
      <c r="B45" s="21" t="s">
        <v>98</v>
      </c>
      <c r="C45" s="22" t="s">
        <v>17</v>
      </c>
      <c r="D45" s="23" t="s">
        <v>99</v>
      </c>
      <c r="E45" s="24" t="s">
        <v>75</v>
      </c>
      <c r="F45" s="25">
        <v>863</v>
      </c>
      <c r="G45" s="26">
        <v>0.0322</v>
      </c>
      <c r="H45" s="27" t="s">
        <v>100</v>
      </c>
      <c r="I45" s="25">
        <f t="shared" si="12"/>
        <v>0</v>
      </c>
      <c r="J45" s="25">
        <f t="shared" si="11"/>
        <v>277886</v>
      </c>
      <c r="K45" s="25">
        <f t="shared" si="13"/>
        <v>13.89</v>
      </c>
      <c r="L45" s="25">
        <f t="shared" si="1"/>
        <v>277899.89</v>
      </c>
    </row>
    <row r="46" ht="16" customHeight="1" spans="1:12">
      <c r="A46" s="14" t="s">
        <v>15</v>
      </c>
      <c r="B46" s="21" t="s">
        <v>101</v>
      </c>
      <c r="C46" s="22" t="s">
        <v>17</v>
      </c>
      <c r="D46" s="23" t="s">
        <v>102</v>
      </c>
      <c r="E46" s="24" t="s">
        <v>103</v>
      </c>
      <c r="F46" s="25">
        <v>7470</v>
      </c>
      <c r="G46" s="26">
        <v>0.0343</v>
      </c>
      <c r="H46" s="27" t="s">
        <v>104</v>
      </c>
      <c r="I46" s="25">
        <f t="shared" si="12"/>
        <v>0</v>
      </c>
      <c r="J46" s="25">
        <f t="shared" ref="J46:J49" si="14">F46*G46*10000*0.5</f>
        <v>1281105</v>
      </c>
      <c r="K46" s="25">
        <v>64.05</v>
      </c>
      <c r="L46" s="25">
        <f t="shared" si="1"/>
        <v>1281169.05</v>
      </c>
    </row>
    <row r="47" ht="16" customHeight="1" spans="1:12">
      <c r="A47" s="14" t="s">
        <v>15</v>
      </c>
      <c r="B47" s="21" t="s">
        <v>101</v>
      </c>
      <c r="C47" s="22" t="s">
        <v>17</v>
      </c>
      <c r="D47" s="23" t="s">
        <v>102</v>
      </c>
      <c r="E47" s="24" t="s">
        <v>103</v>
      </c>
      <c r="F47" s="25">
        <v>7470</v>
      </c>
      <c r="G47" s="26">
        <v>0.0343</v>
      </c>
      <c r="H47" s="27" t="s">
        <v>105</v>
      </c>
      <c r="I47" s="25">
        <f t="shared" si="12"/>
        <v>0</v>
      </c>
      <c r="J47" s="25">
        <f t="shared" si="14"/>
        <v>1281105</v>
      </c>
      <c r="K47" s="25">
        <v>64.05</v>
      </c>
      <c r="L47" s="25">
        <f t="shared" si="1"/>
        <v>1281169.05</v>
      </c>
    </row>
    <row r="48" ht="16" customHeight="1" spans="1:12">
      <c r="A48" s="14" t="s">
        <v>15</v>
      </c>
      <c r="B48" s="21" t="s">
        <v>106</v>
      </c>
      <c r="C48" s="22" t="s">
        <v>17</v>
      </c>
      <c r="D48" s="23" t="s">
        <v>107</v>
      </c>
      <c r="E48" s="24" t="s">
        <v>22</v>
      </c>
      <c r="F48" s="25">
        <v>1446</v>
      </c>
      <c r="G48" s="26">
        <v>0.0294</v>
      </c>
      <c r="H48" s="27" t="s">
        <v>108</v>
      </c>
      <c r="I48" s="25">
        <f t="shared" si="12"/>
        <v>0</v>
      </c>
      <c r="J48" s="25">
        <f t="shared" si="14"/>
        <v>212562</v>
      </c>
      <c r="K48" s="25">
        <f t="shared" si="13"/>
        <v>10.63</v>
      </c>
      <c r="L48" s="25">
        <f t="shared" si="1"/>
        <v>212572.63</v>
      </c>
    </row>
    <row r="49" ht="16" customHeight="1" spans="1:12">
      <c r="A49" s="14" t="s">
        <v>15</v>
      </c>
      <c r="B49" s="21" t="s">
        <v>106</v>
      </c>
      <c r="C49" s="22" t="s">
        <v>17</v>
      </c>
      <c r="D49" s="23" t="s">
        <v>107</v>
      </c>
      <c r="E49" s="24" t="s">
        <v>22</v>
      </c>
      <c r="F49" s="25">
        <v>1446</v>
      </c>
      <c r="G49" s="26">
        <v>0.0294</v>
      </c>
      <c r="H49" s="27" t="s">
        <v>109</v>
      </c>
      <c r="I49" s="25">
        <f t="shared" si="12"/>
        <v>0</v>
      </c>
      <c r="J49" s="25">
        <f t="shared" si="14"/>
        <v>212562</v>
      </c>
      <c r="K49" s="25">
        <f t="shared" si="13"/>
        <v>10.63</v>
      </c>
      <c r="L49" s="25">
        <f t="shared" si="1"/>
        <v>212572.63</v>
      </c>
    </row>
    <row r="50" ht="16" customHeight="1" spans="1:12">
      <c r="A50" s="14" t="s">
        <v>15</v>
      </c>
      <c r="B50" s="28" t="s">
        <v>111</v>
      </c>
      <c r="C50" s="22" t="s">
        <v>17</v>
      </c>
      <c r="D50" s="27" t="s">
        <v>112</v>
      </c>
      <c r="E50" s="24" t="s">
        <v>49</v>
      </c>
      <c r="F50" s="30">
        <v>523</v>
      </c>
      <c r="G50" s="26">
        <v>0.0325</v>
      </c>
      <c r="H50" s="27" t="s">
        <v>113</v>
      </c>
      <c r="I50" s="25"/>
      <c r="J50" s="25">
        <f t="shared" ref="J50:J52" si="15">F50*G50*10000</f>
        <v>169975</v>
      </c>
      <c r="K50" s="25">
        <f t="shared" si="13"/>
        <v>8.5</v>
      </c>
      <c r="L50" s="25">
        <f t="shared" si="1"/>
        <v>169983.5</v>
      </c>
    </row>
    <row r="51" ht="16" customHeight="1" spans="1:12">
      <c r="A51" s="14" t="s">
        <v>15</v>
      </c>
      <c r="B51" s="28" t="s">
        <v>114</v>
      </c>
      <c r="C51" s="22" t="s">
        <v>17</v>
      </c>
      <c r="D51" s="27" t="s">
        <v>115</v>
      </c>
      <c r="E51" s="24" t="s">
        <v>19</v>
      </c>
      <c r="F51" s="25">
        <v>1646</v>
      </c>
      <c r="G51" s="26">
        <v>0.0337</v>
      </c>
      <c r="H51" s="27" t="s">
        <v>116</v>
      </c>
      <c r="I51" s="29">
        <f t="shared" ref="I51:I55" si="16">IF((YEAR(D51)+LEFT(E51,2*LEN(E51)-LENB(E51)))=2021,F51*10000,0)</f>
        <v>0</v>
      </c>
      <c r="J51" s="25">
        <f t="shared" si="15"/>
        <v>554702</v>
      </c>
      <c r="K51" s="25">
        <f t="shared" si="13"/>
        <v>27.74</v>
      </c>
      <c r="L51" s="25">
        <f t="shared" si="1"/>
        <v>554729.74</v>
      </c>
    </row>
    <row r="52" ht="16" customHeight="1" spans="1:12">
      <c r="A52" s="14" t="s">
        <v>15</v>
      </c>
      <c r="B52" s="28" t="s">
        <v>117</v>
      </c>
      <c r="C52" s="22" t="s">
        <v>17</v>
      </c>
      <c r="D52" s="27" t="s">
        <v>118</v>
      </c>
      <c r="E52" s="24" t="s">
        <v>75</v>
      </c>
      <c r="F52" s="25">
        <v>15699</v>
      </c>
      <c r="G52" s="26">
        <v>0.0302</v>
      </c>
      <c r="H52" s="27" t="s">
        <v>119</v>
      </c>
      <c r="I52" s="29">
        <f t="shared" si="16"/>
        <v>0</v>
      </c>
      <c r="J52" s="25">
        <f t="shared" si="15"/>
        <v>4741098</v>
      </c>
      <c r="K52" s="25">
        <f t="shared" si="13"/>
        <v>237.05</v>
      </c>
      <c r="L52" s="25">
        <f t="shared" si="1"/>
        <v>4741335.05</v>
      </c>
    </row>
    <row r="53" ht="16" customHeight="1" spans="1:12">
      <c r="A53" s="14" t="s">
        <v>15</v>
      </c>
      <c r="B53" s="28" t="s">
        <v>122</v>
      </c>
      <c r="C53" s="22" t="s">
        <v>17</v>
      </c>
      <c r="D53" s="27" t="s">
        <v>123</v>
      </c>
      <c r="E53" s="24" t="s">
        <v>22</v>
      </c>
      <c r="F53" s="25">
        <v>431</v>
      </c>
      <c r="G53" s="26">
        <v>0.0324</v>
      </c>
      <c r="H53" s="27" t="s">
        <v>124</v>
      </c>
      <c r="I53" s="29">
        <f t="shared" si="16"/>
        <v>0</v>
      </c>
      <c r="J53" s="25">
        <f>F53*G53*10000*0.5</f>
        <v>69822</v>
      </c>
      <c r="K53" s="25">
        <f t="shared" si="13"/>
        <v>3.49</v>
      </c>
      <c r="L53" s="25">
        <f t="shared" si="1"/>
        <v>69825.49</v>
      </c>
    </row>
    <row r="54" ht="16" customHeight="1" spans="1:12">
      <c r="A54" s="14" t="s">
        <v>15</v>
      </c>
      <c r="B54" s="28" t="s">
        <v>122</v>
      </c>
      <c r="C54" s="22" t="s">
        <v>17</v>
      </c>
      <c r="D54" s="27" t="s">
        <v>123</v>
      </c>
      <c r="E54" s="24" t="s">
        <v>22</v>
      </c>
      <c r="F54" s="25">
        <v>431</v>
      </c>
      <c r="G54" s="26">
        <v>0.0324</v>
      </c>
      <c r="H54" s="27" t="s">
        <v>125</v>
      </c>
      <c r="I54" s="29">
        <f t="shared" si="16"/>
        <v>0</v>
      </c>
      <c r="J54" s="25">
        <f>F54*G54*10000*0.5</f>
        <v>69822</v>
      </c>
      <c r="K54" s="25">
        <f t="shared" si="13"/>
        <v>3.49</v>
      </c>
      <c r="L54" s="25">
        <f t="shared" si="1"/>
        <v>69825.49</v>
      </c>
    </row>
    <row r="55" ht="16" customHeight="1" spans="1:12">
      <c r="A55" s="21" t="s">
        <v>15</v>
      </c>
      <c r="B55" s="28" t="s">
        <v>126</v>
      </c>
      <c r="C55" s="22" t="s">
        <v>17</v>
      </c>
      <c r="D55" s="27" t="s">
        <v>127</v>
      </c>
      <c r="E55" s="24" t="s">
        <v>49</v>
      </c>
      <c r="F55" s="25">
        <v>2350</v>
      </c>
      <c r="G55" s="26">
        <v>0.0301</v>
      </c>
      <c r="H55" s="27" t="s">
        <v>128</v>
      </c>
      <c r="I55" s="29">
        <f t="shared" si="16"/>
        <v>0</v>
      </c>
      <c r="J55" s="25">
        <f>F55*G55*10000</f>
        <v>707350</v>
      </c>
      <c r="K55" s="25">
        <f t="shared" si="13"/>
        <v>35.37</v>
      </c>
      <c r="L55" s="25">
        <f t="shared" si="1"/>
        <v>707385.37</v>
      </c>
    </row>
  </sheetData>
  <mergeCells count="2">
    <mergeCell ref="A1:L1"/>
    <mergeCell ref="A2:L2"/>
  </mergeCells>
  <conditionalFormatting sqref="A4:A54 D50 H50">
    <cfRule type="expression" dxfId="0" priority="3" stopIfTrue="1">
      <formula>NOT(ISERROR(SEARCH("&lt;总计&gt;",A4)))</formula>
    </cfRule>
    <cfRule type="expression" dxfId="1" priority="2" stopIfTrue="1">
      <formula>NOT(ISERROR(SEARCH("&lt;合计&gt;",A4)))</formula>
    </cfRule>
    <cfRule type="expression" dxfId="1" priority="1" stopIfTrue="1">
      <formula>NOT(ISERROR(SEARCH("&lt;小计&gt;",A4)))</formula>
    </cfRule>
  </conditionalFormatting>
  <pageMargins left="0.751388888888889" right="0.751388888888889" top="1" bottom="1" header="0.5" footer="0.5"/>
  <pageSetup paperSize="9" scale="92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H32" sqref="H32"/>
    </sheetView>
  </sheetViews>
  <sheetFormatPr defaultColWidth="9" defaultRowHeight="14.25"/>
  <cols>
    <col min="1" max="1" width="8.55" style="2" customWidth="1"/>
    <col min="2" max="3" width="11" style="2" customWidth="1"/>
    <col min="4" max="4" width="9.875" style="3" customWidth="1"/>
    <col min="5" max="5" width="10.125" style="2" customWidth="1"/>
    <col min="6" max="6" width="10.8583333333333" style="4" customWidth="1"/>
    <col min="7" max="7" width="9.625" style="5" customWidth="1"/>
    <col min="8" max="8" width="16.5" style="2" customWidth="1"/>
    <col min="9" max="9" width="15.1833333333333" style="4" customWidth="1"/>
    <col min="10" max="10" width="15.375" style="4" customWidth="1"/>
    <col min="11" max="11" width="11.625" style="4" customWidth="1"/>
    <col min="12" max="12" width="14.8916666666667" style="4" customWidth="1"/>
    <col min="13" max="239" width="9" style="2"/>
    <col min="240" max="240" width="18.625" style="2" customWidth="1"/>
    <col min="241" max="241" width="19.125" style="2" customWidth="1"/>
    <col min="242" max="242" width="12" style="2" customWidth="1"/>
    <col min="243" max="243" width="12.375" style="2" customWidth="1"/>
    <col min="244" max="244" width="15.25" style="2" customWidth="1"/>
    <col min="245" max="245" width="9.625" style="2" customWidth="1"/>
    <col min="246" max="246" width="20.5" style="2" customWidth="1"/>
    <col min="247" max="247" width="12.5" style="2" customWidth="1"/>
    <col min="248" max="249" width="15" style="2" customWidth="1"/>
    <col min="250" max="250" width="11.375" style="2" customWidth="1"/>
    <col min="251" max="251" width="9" style="2"/>
    <col min="252" max="252" width="13.25" style="2" customWidth="1"/>
    <col min="253" max="495" width="9" style="2"/>
    <col min="496" max="496" width="18.625" style="2" customWidth="1"/>
    <col min="497" max="497" width="19.125" style="2" customWidth="1"/>
    <col min="498" max="498" width="12" style="2" customWidth="1"/>
    <col min="499" max="499" width="12.375" style="2" customWidth="1"/>
    <col min="500" max="500" width="15.25" style="2" customWidth="1"/>
    <col min="501" max="501" width="9.625" style="2" customWidth="1"/>
    <col min="502" max="502" width="20.5" style="2" customWidth="1"/>
    <col min="503" max="503" width="12.5" style="2" customWidth="1"/>
    <col min="504" max="505" width="15" style="2" customWidth="1"/>
    <col min="506" max="506" width="11.375" style="2" customWidth="1"/>
    <col min="507" max="507" width="9" style="2"/>
    <col min="508" max="508" width="13.25" style="2" customWidth="1"/>
    <col min="509" max="751" width="9" style="2"/>
    <col min="752" max="752" width="18.625" style="2" customWidth="1"/>
    <col min="753" max="753" width="19.125" style="2" customWidth="1"/>
    <col min="754" max="754" width="12" style="2" customWidth="1"/>
    <col min="755" max="755" width="12.375" style="2" customWidth="1"/>
    <col min="756" max="756" width="15.25" style="2" customWidth="1"/>
    <col min="757" max="757" width="9.625" style="2" customWidth="1"/>
    <col min="758" max="758" width="20.5" style="2" customWidth="1"/>
    <col min="759" max="759" width="12.5" style="2" customWidth="1"/>
    <col min="760" max="761" width="15" style="2" customWidth="1"/>
    <col min="762" max="762" width="11.375" style="2" customWidth="1"/>
    <col min="763" max="763" width="9" style="2"/>
    <col min="764" max="764" width="13.25" style="2" customWidth="1"/>
    <col min="765" max="1007" width="9" style="2"/>
    <col min="1008" max="1008" width="18.625" style="2" customWidth="1"/>
    <col min="1009" max="1009" width="19.125" style="2" customWidth="1"/>
    <col min="1010" max="1010" width="12" style="2" customWidth="1"/>
    <col min="1011" max="1011" width="12.375" style="2" customWidth="1"/>
    <col min="1012" max="1012" width="15.25" style="2" customWidth="1"/>
    <col min="1013" max="1013" width="9.625" style="2" customWidth="1"/>
    <col min="1014" max="1014" width="20.5" style="2" customWidth="1"/>
    <col min="1015" max="1015" width="12.5" style="2" customWidth="1"/>
    <col min="1016" max="1017" width="15" style="2" customWidth="1"/>
    <col min="1018" max="1018" width="11.375" style="2" customWidth="1"/>
    <col min="1019" max="1019" width="9" style="2"/>
    <col min="1020" max="1020" width="13.25" style="2" customWidth="1"/>
    <col min="1021" max="1263" width="9" style="2"/>
    <col min="1264" max="1264" width="18.625" style="2" customWidth="1"/>
    <col min="1265" max="1265" width="19.125" style="2" customWidth="1"/>
    <col min="1266" max="1266" width="12" style="2" customWidth="1"/>
    <col min="1267" max="1267" width="12.375" style="2" customWidth="1"/>
    <col min="1268" max="1268" width="15.25" style="2" customWidth="1"/>
    <col min="1269" max="1269" width="9.625" style="2" customWidth="1"/>
    <col min="1270" max="1270" width="20.5" style="2" customWidth="1"/>
    <col min="1271" max="1271" width="12.5" style="2" customWidth="1"/>
    <col min="1272" max="1273" width="15" style="2" customWidth="1"/>
    <col min="1274" max="1274" width="11.375" style="2" customWidth="1"/>
    <col min="1275" max="1275" width="9" style="2"/>
    <col min="1276" max="1276" width="13.25" style="2" customWidth="1"/>
    <col min="1277" max="1519" width="9" style="2"/>
    <col min="1520" max="1520" width="18.625" style="2" customWidth="1"/>
    <col min="1521" max="1521" width="19.125" style="2" customWidth="1"/>
    <col min="1522" max="1522" width="12" style="2" customWidth="1"/>
    <col min="1523" max="1523" width="12.375" style="2" customWidth="1"/>
    <col min="1524" max="1524" width="15.25" style="2" customWidth="1"/>
    <col min="1525" max="1525" width="9.625" style="2" customWidth="1"/>
    <col min="1526" max="1526" width="20.5" style="2" customWidth="1"/>
    <col min="1527" max="1527" width="12.5" style="2" customWidth="1"/>
    <col min="1528" max="1529" width="15" style="2" customWidth="1"/>
    <col min="1530" max="1530" width="11.375" style="2" customWidth="1"/>
    <col min="1531" max="1531" width="9" style="2"/>
    <col min="1532" max="1532" width="13.25" style="2" customWidth="1"/>
    <col min="1533" max="1775" width="9" style="2"/>
    <col min="1776" max="1776" width="18.625" style="2" customWidth="1"/>
    <col min="1777" max="1777" width="19.125" style="2" customWidth="1"/>
    <col min="1778" max="1778" width="12" style="2" customWidth="1"/>
    <col min="1779" max="1779" width="12.375" style="2" customWidth="1"/>
    <col min="1780" max="1780" width="15.25" style="2" customWidth="1"/>
    <col min="1781" max="1781" width="9.625" style="2" customWidth="1"/>
    <col min="1782" max="1782" width="20.5" style="2" customWidth="1"/>
    <col min="1783" max="1783" width="12.5" style="2" customWidth="1"/>
    <col min="1784" max="1785" width="15" style="2" customWidth="1"/>
    <col min="1786" max="1786" width="11.375" style="2" customWidth="1"/>
    <col min="1787" max="1787" width="9" style="2"/>
    <col min="1788" max="1788" width="13.25" style="2" customWidth="1"/>
    <col min="1789" max="2031" width="9" style="2"/>
    <col min="2032" max="2032" width="18.625" style="2" customWidth="1"/>
    <col min="2033" max="2033" width="19.125" style="2" customWidth="1"/>
    <col min="2034" max="2034" width="12" style="2" customWidth="1"/>
    <col min="2035" max="2035" width="12.375" style="2" customWidth="1"/>
    <col min="2036" max="2036" width="15.25" style="2" customWidth="1"/>
    <col min="2037" max="2037" width="9.625" style="2" customWidth="1"/>
    <col min="2038" max="2038" width="20.5" style="2" customWidth="1"/>
    <col min="2039" max="2039" width="12.5" style="2" customWidth="1"/>
    <col min="2040" max="2041" width="15" style="2" customWidth="1"/>
    <col min="2042" max="2042" width="11.375" style="2" customWidth="1"/>
    <col min="2043" max="2043" width="9" style="2"/>
    <col min="2044" max="2044" width="13.25" style="2" customWidth="1"/>
    <col min="2045" max="2287" width="9" style="2"/>
    <col min="2288" max="2288" width="18.625" style="2" customWidth="1"/>
    <col min="2289" max="2289" width="19.125" style="2" customWidth="1"/>
    <col min="2290" max="2290" width="12" style="2" customWidth="1"/>
    <col min="2291" max="2291" width="12.375" style="2" customWidth="1"/>
    <col min="2292" max="2292" width="15.25" style="2" customWidth="1"/>
    <col min="2293" max="2293" width="9.625" style="2" customWidth="1"/>
    <col min="2294" max="2294" width="20.5" style="2" customWidth="1"/>
    <col min="2295" max="2295" width="12.5" style="2" customWidth="1"/>
    <col min="2296" max="2297" width="15" style="2" customWidth="1"/>
    <col min="2298" max="2298" width="11.375" style="2" customWidth="1"/>
    <col min="2299" max="2299" width="9" style="2"/>
    <col min="2300" max="2300" width="13.25" style="2" customWidth="1"/>
    <col min="2301" max="2543" width="9" style="2"/>
    <col min="2544" max="2544" width="18.625" style="2" customWidth="1"/>
    <col min="2545" max="2545" width="19.125" style="2" customWidth="1"/>
    <col min="2546" max="2546" width="12" style="2" customWidth="1"/>
    <col min="2547" max="2547" width="12.375" style="2" customWidth="1"/>
    <col min="2548" max="2548" width="15.25" style="2" customWidth="1"/>
    <col min="2549" max="2549" width="9.625" style="2" customWidth="1"/>
    <col min="2550" max="2550" width="20.5" style="2" customWidth="1"/>
    <col min="2551" max="2551" width="12.5" style="2" customWidth="1"/>
    <col min="2552" max="2553" width="15" style="2" customWidth="1"/>
    <col min="2554" max="2554" width="11.375" style="2" customWidth="1"/>
    <col min="2555" max="2555" width="9" style="2"/>
    <col min="2556" max="2556" width="13.25" style="2" customWidth="1"/>
    <col min="2557" max="2799" width="9" style="2"/>
    <col min="2800" max="2800" width="18.625" style="2" customWidth="1"/>
    <col min="2801" max="2801" width="19.125" style="2" customWidth="1"/>
    <col min="2802" max="2802" width="12" style="2" customWidth="1"/>
    <col min="2803" max="2803" width="12.375" style="2" customWidth="1"/>
    <col min="2804" max="2804" width="15.25" style="2" customWidth="1"/>
    <col min="2805" max="2805" width="9.625" style="2" customWidth="1"/>
    <col min="2806" max="2806" width="20.5" style="2" customWidth="1"/>
    <col min="2807" max="2807" width="12.5" style="2" customWidth="1"/>
    <col min="2808" max="2809" width="15" style="2" customWidth="1"/>
    <col min="2810" max="2810" width="11.375" style="2" customWidth="1"/>
    <col min="2811" max="2811" width="9" style="2"/>
    <col min="2812" max="2812" width="13.25" style="2" customWidth="1"/>
    <col min="2813" max="3055" width="9" style="2"/>
    <col min="3056" max="3056" width="18.625" style="2" customWidth="1"/>
    <col min="3057" max="3057" width="19.125" style="2" customWidth="1"/>
    <col min="3058" max="3058" width="12" style="2" customWidth="1"/>
    <col min="3059" max="3059" width="12.375" style="2" customWidth="1"/>
    <col min="3060" max="3060" width="15.25" style="2" customWidth="1"/>
    <col min="3061" max="3061" width="9.625" style="2" customWidth="1"/>
    <col min="3062" max="3062" width="20.5" style="2" customWidth="1"/>
    <col min="3063" max="3063" width="12.5" style="2" customWidth="1"/>
    <col min="3064" max="3065" width="15" style="2" customWidth="1"/>
    <col min="3066" max="3066" width="11.375" style="2" customWidth="1"/>
    <col min="3067" max="3067" width="9" style="2"/>
    <col min="3068" max="3068" width="13.25" style="2" customWidth="1"/>
    <col min="3069" max="3311" width="9" style="2"/>
    <col min="3312" max="3312" width="18.625" style="2" customWidth="1"/>
    <col min="3313" max="3313" width="19.125" style="2" customWidth="1"/>
    <col min="3314" max="3314" width="12" style="2" customWidth="1"/>
    <col min="3315" max="3315" width="12.375" style="2" customWidth="1"/>
    <col min="3316" max="3316" width="15.25" style="2" customWidth="1"/>
    <col min="3317" max="3317" width="9.625" style="2" customWidth="1"/>
    <col min="3318" max="3318" width="20.5" style="2" customWidth="1"/>
    <col min="3319" max="3319" width="12.5" style="2" customWidth="1"/>
    <col min="3320" max="3321" width="15" style="2" customWidth="1"/>
    <col min="3322" max="3322" width="11.375" style="2" customWidth="1"/>
    <col min="3323" max="3323" width="9" style="2"/>
    <col min="3324" max="3324" width="13.25" style="2" customWidth="1"/>
    <col min="3325" max="3567" width="9" style="2"/>
    <col min="3568" max="3568" width="18.625" style="2" customWidth="1"/>
    <col min="3569" max="3569" width="19.125" style="2" customWidth="1"/>
    <col min="3570" max="3570" width="12" style="2" customWidth="1"/>
    <col min="3571" max="3571" width="12.375" style="2" customWidth="1"/>
    <col min="3572" max="3572" width="15.25" style="2" customWidth="1"/>
    <col min="3573" max="3573" width="9.625" style="2" customWidth="1"/>
    <col min="3574" max="3574" width="20.5" style="2" customWidth="1"/>
    <col min="3575" max="3575" width="12.5" style="2" customWidth="1"/>
    <col min="3576" max="3577" width="15" style="2" customWidth="1"/>
    <col min="3578" max="3578" width="11.375" style="2" customWidth="1"/>
    <col min="3579" max="3579" width="9" style="2"/>
    <col min="3580" max="3580" width="13.25" style="2" customWidth="1"/>
    <col min="3581" max="3823" width="9" style="2"/>
    <col min="3824" max="3824" width="18.625" style="2" customWidth="1"/>
    <col min="3825" max="3825" width="19.125" style="2" customWidth="1"/>
    <col min="3826" max="3826" width="12" style="2" customWidth="1"/>
    <col min="3827" max="3827" width="12.375" style="2" customWidth="1"/>
    <col min="3828" max="3828" width="15.25" style="2" customWidth="1"/>
    <col min="3829" max="3829" width="9.625" style="2" customWidth="1"/>
    <col min="3830" max="3830" width="20.5" style="2" customWidth="1"/>
    <col min="3831" max="3831" width="12.5" style="2" customWidth="1"/>
    <col min="3832" max="3833" width="15" style="2" customWidth="1"/>
    <col min="3834" max="3834" width="11.375" style="2" customWidth="1"/>
    <col min="3835" max="3835" width="9" style="2"/>
    <col min="3836" max="3836" width="13.25" style="2" customWidth="1"/>
    <col min="3837" max="4079" width="9" style="2"/>
    <col min="4080" max="4080" width="18.625" style="2" customWidth="1"/>
    <col min="4081" max="4081" width="19.125" style="2" customWidth="1"/>
    <col min="4082" max="4082" width="12" style="2" customWidth="1"/>
    <col min="4083" max="4083" width="12.375" style="2" customWidth="1"/>
    <col min="4084" max="4084" width="15.25" style="2" customWidth="1"/>
    <col min="4085" max="4085" width="9.625" style="2" customWidth="1"/>
    <col min="4086" max="4086" width="20.5" style="2" customWidth="1"/>
    <col min="4087" max="4087" width="12.5" style="2" customWidth="1"/>
    <col min="4088" max="4089" width="15" style="2" customWidth="1"/>
    <col min="4090" max="4090" width="11.375" style="2" customWidth="1"/>
    <col min="4091" max="4091" width="9" style="2"/>
    <col min="4092" max="4092" width="13.25" style="2" customWidth="1"/>
    <col min="4093" max="4335" width="9" style="2"/>
    <col min="4336" max="4336" width="18.625" style="2" customWidth="1"/>
    <col min="4337" max="4337" width="19.125" style="2" customWidth="1"/>
    <col min="4338" max="4338" width="12" style="2" customWidth="1"/>
    <col min="4339" max="4339" width="12.375" style="2" customWidth="1"/>
    <col min="4340" max="4340" width="15.25" style="2" customWidth="1"/>
    <col min="4341" max="4341" width="9.625" style="2" customWidth="1"/>
    <col min="4342" max="4342" width="20.5" style="2" customWidth="1"/>
    <col min="4343" max="4343" width="12.5" style="2" customWidth="1"/>
    <col min="4344" max="4345" width="15" style="2" customWidth="1"/>
    <col min="4346" max="4346" width="11.375" style="2" customWidth="1"/>
    <col min="4347" max="4347" width="9" style="2"/>
    <col min="4348" max="4348" width="13.25" style="2" customWidth="1"/>
    <col min="4349" max="4591" width="9" style="2"/>
    <col min="4592" max="4592" width="18.625" style="2" customWidth="1"/>
    <col min="4593" max="4593" width="19.125" style="2" customWidth="1"/>
    <col min="4594" max="4594" width="12" style="2" customWidth="1"/>
    <col min="4595" max="4595" width="12.375" style="2" customWidth="1"/>
    <col min="4596" max="4596" width="15.25" style="2" customWidth="1"/>
    <col min="4597" max="4597" width="9.625" style="2" customWidth="1"/>
    <col min="4598" max="4598" width="20.5" style="2" customWidth="1"/>
    <col min="4599" max="4599" width="12.5" style="2" customWidth="1"/>
    <col min="4600" max="4601" width="15" style="2" customWidth="1"/>
    <col min="4602" max="4602" width="11.375" style="2" customWidth="1"/>
    <col min="4603" max="4603" width="9" style="2"/>
    <col min="4604" max="4604" width="13.25" style="2" customWidth="1"/>
    <col min="4605" max="4847" width="9" style="2"/>
    <col min="4848" max="4848" width="18.625" style="2" customWidth="1"/>
    <col min="4849" max="4849" width="19.125" style="2" customWidth="1"/>
    <col min="4850" max="4850" width="12" style="2" customWidth="1"/>
    <col min="4851" max="4851" width="12.375" style="2" customWidth="1"/>
    <col min="4852" max="4852" width="15.25" style="2" customWidth="1"/>
    <col min="4853" max="4853" width="9.625" style="2" customWidth="1"/>
    <col min="4854" max="4854" width="20.5" style="2" customWidth="1"/>
    <col min="4855" max="4855" width="12.5" style="2" customWidth="1"/>
    <col min="4856" max="4857" width="15" style="2" customWidth="1"/>
    <col min="4858" max="4858" width="11.375" style="2" customWidth="1"/>
    <col min="4859" max="4859" width="9" style="2"/>
    <col min="4860" max="4860" width="13.25" style="2" customWidth="1"/>
    <col min="4861" max="5103" width="9" style="2"/>
    <col min="5104" max="5104" width="18.625" style="2" customWidth="1"/>
    <col min="5105" max="5105" width="19.125" style="2" customWidth="1"/>
    <col min="5106" max="5106" width="12" style="2" customWidth="1"/>
    <col min="5107" max="5107" width="12.375" style="2" customWidth="1"/>
    <col min="5108" max="5108" width="15.25" style="2" customWidth="1"/>
    <col min="5109" max="5109" width="9.625" style="2" customWidth="1"/>
    <col min="5110" max="5110" width="20.5" style="2" customWidth="1"/>
    <col min="5111" max="5111" width="12.5" style="2" customWidth="1"/>
    <col min="5112" max="5113" width="15" style="2" customWidth="1"/>
    <col min="5114" max="5114" width="11.375" style="2" customWidth="1"/>
    <col min="5115" max="5115" width="9" style="2"/>
    <col min="5116" max="5116" width="13.25" style="2" customWidth="1"/>
    <col min="5117" max="5359" width="9" style="2"/>
    <col min="5360" max="5360" width="18.625" style="2" customWidth="1"/>
    <col min="5361" max="5361" width="19.125" style="2" customWidth="1"/>
    <col min="5362" max="5362" width="12" style="2" customWidth="1"/>
    <col min="5363" max="5363" width="12.375" style="2" customWidth="1"/>
    <col min="5364" max="5364" width="15.25" style="2" customWidth="1"/>
    <col min="5365" max="5365" width="9.625" style="2" customWidth="1"/>
    <col min="5366" max="5366" width="20.5" style="2" customWidth="1"/>
    <col min="5367" max="5367" width="12.5" style="2" customWidth="1"/>
    <col min="5368" max="5369" width="15" style="2" customWidth="1"/>
    <col min="5370" max="5370" width="11.375" style="2" customWidth="1"/>
    <col min="5371" max="5371" width="9" style="2"/>
    <col min="5372" max="5372" width="13.25" style="2" customWidth="1"/>
    <col min="5373" max="5615" width="9" style="2"/>
    <col min="5616" max="5616" width="18.625" style="2" customWidth="1"/>
    <col min="5617" max="5617" width="19.125" style="2" customWidth="1"/>
    <col min="5618" max="5618" width="12" style="2" customWidth="1"/>
    <col min="5619" max="5619" width="12.375" style="2" customWidth="1"/>
    <col min="5620" max="5620" width="15.25" style="2" customWidth="1"/>
    <col min="5621" max="5621" width="9.625" style="2" customWidth="1"/>
    <col min="5622" max="5622" width="20.5" style="2" customWidth="1"/>
    <col min="5623" max="5623" width="12.5" style="2" customWidth="1"/>
    <col min="5624" max="5625" width="15" style="2" customWidth="1"/>
    <col min="5626" max="5626" width="11.375" style="2" customWidth="1"/>
    <col min="5627" max="5627" width="9" style="2"/>
    <col min="5628" max="5628" width="13.25" style="2" customWidth="1"/>
    <col min="5629" max="5871" width="9" style="2"/>
    <col min="5872" max="5872" width="18.625" style="2" customWidth="1"/>
    <col min="5873" max="5873" width="19.125" style="2" customWidth="1"/>
    <col min="5874" max="5874" width="12" style="2" customWidth="1"/>
    <col min="5875" max="5875" width="12.375" style="2" customWidth="1"/>
    <col min="5876" max="5876" width="15.25" style="2" customWidth="1"/>
    <col min="5877" max="5877" width="9.625" style="2" customWidth="1"/>
    <col min="5878" max="5878" width="20.5" style="2" customWidth="1"/>
    <col min="5879" max="5879" width="12.5" style="2" customWidth="1"/>
    <col min="5880" max="5881" width="15" style="2" customWidth="1"/>
    <col min="5882" max="5882" width="11.375" style="2" customWidth="1"/>
    <col min="5883" max="5883" width="9" style="2"/>
    <col min="5884" max="5884" width="13.25" style="2" customWidth="1"/>
    <col min="5885" max="6127" width="9" style="2"/>
    <col min="6128" max="6128" width="18.625" style="2" customWidth="1"/>
    <col min="6129" max="6129" width="19.125" style="2" customWidth="1"/>
    <col min="6130" max="6130" width="12" style="2" customWidth="1"/>
    <col min="6131" max="6131" width="12.375" style="2" customWidth="1"/>
    <col min="6132" max="6132" width="15.25" style="2" customWidth="1"/>
    <col min="6133" max="6133" width="9.625" style="2" customWidth="1"/>
    <col min="6134" max="6134" width="20.5" style="2" customWidth="1"/>
    <col min="6135" max="6135" width="12.5" style="2" customWidth="1"/>
    <col min="6136" max="6137" width="15" style="2" customWidth="1"/>
    <col min="6138" max="6138" width="11.375" style="2" customWidth="1"/>
    <col min="6139" max="6139" width="9" style="2"/>
    <col min="6140" max="6140" width="13.25" style="2" customWidth="1"/>
    <col min="6141" max="6383" width="9" style="2"/>
    <col min="6384" max="6384" width="18.625" style="2" customWidth="1"/>
    <col min="6385" max="6385" width="19.125" style="2" customWidth="1"/>
    <col min="6386" max="6386" width="12" style="2" customWidth="1"/>
    <col min="6387" max="6387" width="12.375" style="2" customWidth="1"/>
    <col min="6388" max="6388" width="15.25" style="2" customWidth="1"/>
    <col min="6389" max="6389" width="9.625" style="2" customWidth="1"/>
    <col min="6390" max="6390" width="20.5" style="2" customWidth="1"/>
    <col min="6391" max="6391" width="12.5" style="2" customWidth="1"/>
    <col min="6392" max="6393" width="15" style="2" customWidth="1"/>
    <col min="6394" max="6394" width="11.375" style="2" customWidth="1"/>
    <col min="6395" max="6395" width="9" style="2"/>
    <col min="6396" max="6396" width="13.25" style="2" customWidth="1"/>
    <col min="6397" max="6639" width="9" style="2"/>
    <col min="6640" max="6640" width="18.625" style="2" customWidth="1"/>
    <col min="6641" max="6641" width="19.125" style="2" customWidth="1"/>
    <col min="6642" max="6642" width="12" style="2" customWidth="1"/>
    <col min="6643" max="6643" width="12.375" style="2" customWidth="1"/>
    <col min="6644" max="6644" width="15.25" style="2" customWidth="1"/>
    <col min="6645" max="6645" width="9.625" style="2" customWidth="1"/>
    <col min="6646" max="6646" width="20.5" style="2" customWidth="1"/>
    <col min="6647" max="6647" width="12.5" style="2" customWidth="1"/>
    <col min="6648" max="6649" width="15" style="2" customWidth="1"/>
    <col min="6650" max="6650" width="11.375" style="2" customWidth="1"/>
    <col min="6651" max="6651" width="9" style="2"/>
    <col min="6652" max="6652" width="13.25" style="2" customWidth="1"/>
    <col min="6653" max="6895" width="9" style="2"/>
    <col min="6896" max="6896" width="18.625" style="2" customWidth="1"/>
    <col min="6897" max="6897" width="19.125" style="2" customWidth="1"/>
    <col min="6898" max="6898" width="12" style="2" customWidth="1"/>
    <col min="6899" max="6899" width="12.375" style="2" customWidth="1"/>
    <col min="6900" max="6900" width="15.25" style="2" customWidth="1"/>
    <col min="6901" max="6901" width="9.625" style="2" customWidth="1"/>
    <col min="6902" max="6902" width="20.5" style="2" customWidth="1"/>
    <col min="6903" max="6903" width="12.5" style="2" customWidth="1"/>
    <col min="6904" max="6905" width="15" style="2" customWidth="1"/>
    <col min="6906" max="6906" width="11.375" style="2" customWidth="1"/>
    <col min="6907" max="6907" width="9" style="2"/>
    <col min="6908" max="6908" width="13.25" style="2" customWidth="1"/>
    <col min="6909" max="7151" width="9" style="2"/>
    <col min="7152" max="7152" width="18.625" style="2" customWidth="1"/>
    <col min="7153" max="7153" width="19.125" style="2" customWidth="1"/>
    <col min="7154" max="7154" width="12" style="2" customWidth="1"/>
    <col min="7155" max="7155" width="12.375" style="2" customWidth="1"/>
    <col min="7156" max="7156" width="15.25" style="2" customWidth="1"/>
    <col min="7157" max="7157" width="9.625" style="2" customWidth="1"/>
    <col min="7158" max="7158" width="20.5" style="2" customWidth="1"/>
    <col min="7159" max="7159" width="12.5" style="2" customWidth="1"/>
    <col min="7160" max="7161" width="15" style="2" customWidth="1"/>
    <col min="7162" max="7162" width="11.375" style="2" customWidth="1"/>
    <col min="7163" max="7163" width="9" style="2"/>
    <col min="7164" max="7164" width="13.25" style="2" customWidth="1"/>
    <col min="7165" max="7407" width="9" style="2"/>
    <col min="7408" max="7408" width="18.625" style="2" customWidth="1"/>
    <col min="7409" max="7409" width="19.125" style="2" customWidth="1"/>
    <col min="7410" max="7410" width="12" style="2" customWidth="1"/>
    <col min="7411" max="7411" width="12.375" style="2" customWidth="1"/>
    <col min="7412" max="7412" width="15.25" style="2" customWidth="1"/>
    <col min="7413" max="7413" width="9.625" style="2" customWidth="1"/>
    <col min="7414" max="7414" width="20.5" style="2" customWidth="1"/>
    <col min="7415" max="7415" width="12.5" style="2" customWidth="1"/>
    <col min="7416" max="7417" width="15" style="2" customWidth="1"/>
    <col min="7418" max="7418" width="11.375" style="2" customWidth="1"/>
    <col min="7419" max="7419" width="9" style="2"/>
    <col min="7420" max="7420" width="13.25" style="2" customWidth="1"/>
    <col min="7421" max="7663" width="9" style="2"/>
    <col min="7664" max="7664" width="18.625" style="2" customWidth="1"/>
    <col min="7665" max="7665" width="19.125" style="2" customWidth="1"/>
    <col min="7666" max="7666" width="12" style="2" customWidth="1"/>
    <col min="7667" max="7667" width="12.375" style="2" customWidth="1"/>
    <col min="7668" max="7668" width="15.25" style="2" customWidth="1"/>
    <col min="7669" max="7669" width="9.625" style="2" customWidth="1"/>
    <col min="7670" max="7670" width="20.5" style="2" customWidth="1"/>
    <col min="7671" max="7671" width="12.5" style="2" customWidth="1"/>
    <col min="7672" max="7673" width="15" style="2" customWidth="1"/>
    <col min="7674" max="7674" width="11.375" style="2" customWidth="1"/>
    <col min="7675" max="7675" width="9" style="2"/>
    <col min="7676" max="7676" width="13.25" style="2" customWidth="1"/>
    <col min="7677" max="7919" width="9" style="2"/>
    <col min="7920" max="7920" width="18.625" style="2" customWidth="1"/>
    <col min="7921" max="7921" width="19.125" style="2" customWidth="1"/>
    <col min="7922" max="7922" width="12" style="2" customWidth="1"/>
    <col min="7923" max="7923" width="12.375" style="2" customWidth="1"/>
    <col min="7924" max="7924" width="15.25" style="2" customWidth="1"/>
    <col min="7925" max="7925" width="9.625" style="2" customWidth="1"/>
    <col min="7926" max="7926" width="20.5" style="2" customWidth="1"/>
    <col min="7927" max="7927" width="12.5" style="2" customWidth="1"/>
    <col min="7928" max="7929" width="15" style="2" customWidth="1"/>
    <col min="7930" max="7930" width="11.375" style="2" customWidth="1"/>
    <col min="7931" max="7931" width="9" style="2"/>
    <col min="7932" max="7932" width="13.25" style="2" customWidth="1"/>
    <col min="7933" max="8175" width="9" style="2"/>
    <col min="8176" max="8176" width="18.625" style="2" customWidth="1"/>
    <col min="8177" max="8177" width="19.125" style="2" customWidth="1"/>
    <col min="8178" max="8178" width="12" style="2" customWidth="1"/>
    <col min="8179" max="8179" width="12.375" style="2" customWidth="1"/>
    <col min="8180" max="8180" width="15.25" style="2" customWidth="1"/>
    <col min="8181" max="8181" width="9.625" style="2" customWidth="1"/>
    <col min="8182" max="8182" width="20.5" style="2" customWidth="1"/>
    <col min="8183" max="8183" width="12.5" style="2" customWidth="1"/>
    <col min="8184" max="8185" width="15" style="2" customWidth="1"/>
    <col min="8186" max="8186" width="11.375" style="2" customWidth="1"/>
    <col min="8187" max="8187" width="9" style="2"/>
    <col min="8188" max="8188" width="13.25" style="2" customWidth="1"/>
    <col min="8189" max="8431" width="9" style="2"/>
    <col min="8432" max="8432" width="18.625" style="2" customWidth="1"/>
    <col min="8433" max="8433" width="19.125" style="2" customWidth="1"/>
    <col min="8434" max="8434" width="12" style="2" customWidth="1"/>
    <col min="8435" max="8435" width="12.375" style="2" customWidth="1"/>
    <col min="8436" max="8436" width="15.25" style="2" customWidth="1"/>
    <col min="8437" max="8437" width="9.625" style="2" customWidth="1"/>
    <col min="8438" max="8438" width="20.5" style="2" customWidth="1"/>
    <col min="8439" max="8439" width="12.5" style="2" customWidth="1"/>
    <col min="8440" max="8441" width="15" style="2" customWidth="1"/>
    <col min="8442" max="8442" width="11.375" style="2" customWidth="1"/>
    <col min="8443" max="8443" width="9" style="2"/>
    <col min="8444" max="8444" width="13.25" style="2" customWidth="1"/>
    <col min="8445" max="8687" width="9" style="2"/>
    <col min="8688" max="8688" width="18.625" style="2" customWidth="1"/>
    <col min="8689" max="8689" width="19.125" style="2" customWidth="1"/>
    <col min="8690" max="8690" width="12" style="2" customWidth="1"/>
    <col min="8691" max="8691" width="12.375" style="2" customWidth="1"/>
    <col min="8692" max="8692" width="15.25" style="2" customWidth="1"/>
    <col min="8693" max="8693" width="9.625" style="2" customWidth="1"/>
    <col min="8694" max="8694" width="20.5" style="2" customWidth="1"/>
    <col min="8695" max="8695" width="12.5" style="2" customWidth="1"/>
    <col min="8696" max="8697" width="15" style="2" customWidth="1"/>
    <col min="8698" max="8698" width="11.375" style="2" customWidth="1"/>
    <col min="8699" max="8699" width="9" style="2"/>
    <col min="8700" max="8700" width="13.25" style="2" customWidth="1"/>
    <col min="8701" max="8943" width="9" style="2"/>
    <col min="8944" max="8944" width="18.625" style="2" customWidth="1"/>
    <col min="8945" max="8945" width="19.125" style="2" customWidth="1"/>
    <col min="8946" max="8946" width="12" style="2" customWidth="1"/>
    <col min="8947" max="8947" width="12.375" style="2" customWidth="1"/>
    <col min="8948" max="8948" width="15.25" style="2" customWidth="1"/>
    <col min="8949" max="8949" width="9.625" style="2" customWidth="1"/>
    <col min="8950" max="8950" width="20.5" style="2" customWidth="1"/>
    <col min="8951" max="8951" width="12.5" style="2" customWidth="1"/>
    <col min="8952" max="8953" width="15" style="2" customWidth="1"/>
    <col min="8954" max="8954" width="11.375" style="2" customWidth="1"/>
    <col min="8955" max="8955" width="9" style="2"/>
    <col min="8956" max="8956" width="13.25" style="2" customWidth="1"/>
    <col min="8957" max="9199" width="9" style="2"/>
    <col min="9200" max="9200" width="18.625" style="2" customWidth="1"/>
    <col min="9201" max="9201" width="19.125" style="2" customWidth="1"/>
    <col min="9202" max="9202" width="12" style="2" customWidth="1"/>
    <col min="9203" max="9203" width="12.375" style="2" customWidth="1"/>
    <col min="9204" max="9204" width="15.25" style="2" customWidth="1"/>
    <col min="9205" max="9205" width="9.625" style="2" customWidth="1"/>
    <col min="9206" max="9206" width="20.5" style="2" customWidth="1"/>
    <col min="9207" max="9207" width="12.5" style="2" customWidth="1"/>
    <col min="9208" max="9209" width="15" style="2" customWidth="1"/>
    <col min="9210" max="9210" width="11.375" style="2" customWidth="1"/>
    <col min="9211" max="9211" width="9" style="2"/>
    <col min="9212" max="9212" width="13.25" style="2" customWidth="1"/>
    <col min="9213" max="9455" width="9" style="2"/>
    <col min="9456" max="9456" width="18.625" style="2" customWidth="1"/>
    <col min="9457" max="9457" width="19.125" style="2" customWidth="1"/>
    <col min="9458" max="9458" width="12" style="2" customWidth="1"/>
    <col min="9459" max="9459" width="12.375" style="2" customWidth="1"/>
    <col min="9460" max="9460" width="15.25" style="2" customWidth="1"/>
    <col min="9461" max="9461" width="9.625" style="2" customWidth="1"/>
    <col min="9462" max="9462" width="20.5" style="2" customWidth="1"/>
    <col min="9463" max="9463" width="12.5" style="2" customWidth="1"/>
    <col min="9464" max="9465" width="15" style="2" customWidth="1"/>
    <col min="9466" max="9466" width="11.375" style="2" customWidth="1"/>
    <col min="9467" max="9467" width="9" style="2"/>
    <col min="9468" max="9468" width="13.25" style="2" customWidth="1"/>
    <col min="9469" max="9711" width="9" style="2"/>
    <col min="9712" max="9712" width="18.625" style="2" customWidth="1"/>
    <col min="9713" max="9713" width="19.125" style="2" customWidth="1"/>
    <col min="9714" max="9714" width="12" style="2" customWidth="1"/>
    <col min="9715" max="9715" width="12.375" style="2" customWidth="1"/>
    <col min="9716" max="9716" width="15.25" style="2" customWidth="1"/>
    <col min="9717" max="9717" width="9.625" style="2" customWidth="1"/>
    <col min="9718" max="9718" width="20.5" style="2" customWidth="1"/>
    <col min="9719" max="9719" width="12.5" style="2" customWidth="1"/>
    <col min="9720" max="9721" width="15" style="2" customWidth="1"/>
    <col min="9722" max="9722" width="11.375" style="2" customWidth="1"/>
    <col min="9723" max="9723" width="9" style="2"/>
    <col min="9724" max="9724" width="13.25" style="2" customWidth="1"/>
    <col min="9725" max="9967" width="9" style="2"/>
    <col min="9968" max="9968" width="18.625" style="2" customWidth="1"/>
    <col min="9969" max="9969" width="19.125" style="2" customWidth="1"/>
    <col min="9970" max="9970" width="12" style="2" customWidth="1"/>
    <col min="9971" max="9971" width="12.375" style="2" customWidth="1"/>
    <col min="9972" max="9972" width="15.25" style="2" customWidth="1"/>
    <col min="9973" max="9973" width="9.625" style="2" customWidth="1"/>
    <col min="9974" max="9974" width="20.5" style="2" customWidth="1"/>
    <col min="9975" max="9975" width="12.5" style="2" customWidth="1"/>
    <col min="9976" max="9977" width="15" style="2" customWidth="1"/>
    <col min="9978" max="9978" width="11.375" style="2" customWidth="1"/>
    <col min="9979" max="9979" width="9" style="2"/>
    <col min="9980" max="9980" width="13.25" style="2" customWidth="1"/>
    <col min="9981" max="10223" width="9" style="2"/>
    <col min="10224" max="10224" width="18.625" style="2" customWidth="1"/>
    <col min="10225" max="10225" width="19.125" style="2" customWidth="1"/>
    <col min="10226" max="10226" width="12" style="2" customWidth="1"/>
    <col min="10227" max="10227" width="12.375" style="2" customWidth="1"/>
    <col min="10228" max="10228" width="15.25" style="2" customWidth="1"/>
    <col min="10229" max="10229" width="9.625" style="2" customWidth="1"/>
    <col min="10230" max="10230" width="20.5" style="2" customWidth="1"/>
    <col min="10231" max="10231" width="12.5" style="2" customWidth="1"/>
    <col min="10232" max="10233" width="15" style="2" customWidth="1"/>
    <col min="10234" max="10234" width="11.375" style="2" customWidth="1"/>
    <col min="10235" max="10235" width="9" style="2"/>
    <col min="10236" max="10236" width="13.25" style="2" customWidth="1"/>
    <col min="10237" max="10479" width="9" style="2"/>
    <col min="10480" max="10480" width="18.625" style="2" customWidth="1"/>
    <col min="10481" max="10481" width="19.125" style="2" customWidth="1"/>
    <col min="10482" max="10482" width="12" style="2" customWidth="1"/>
    <col min="10483" max="10483" width="12.375" style="2" customWidth="1"/>
    <col min="10484" max="10484" width="15.25" style="2" customWidth="1"/>
    <col min="10485" max="10485" width="9.625" style="2" customWidth="1"/>
    <col min="10486" max="10486" width="20.5" style="2" customWidth="1"/>
    <col min="10487" max="10487" width="12.5" style="2" customWidth="1"/>
    <col min="10488" max="10489" width="15" style="2" customWidth="1"/>
    <col min="10490" max="10490" width="11.375" style="2" customWidth="1"/>
    <col min="10491" max="10491" width="9" style="2"/>
    <col min="10492" max="10492" width="13.25" style="2" customWidth="1"/>
    <col min="10493" max="10735" width="9" style="2"/>
    <col min="10736" max="10736" width="18.625" style="2" customWidth="1"/>
    <col min="10737" max="10737" width="19.125" style="2" customWidth="1"/>
    <col min="10738" max="10738" width="12" style="2" customWidth="1"/>
    <col min="10739" max="10739" width="12.375" style="2" customWidth="1"/>
    <col min="10740" max="10740" width="15.25" style="2" customWidth="1"/>
    <col min="10741" max="10741" width="9.625" style="2" customWidth="1"/>
    <col min="10742" max="10742" width="20.5" style="2" customWidth="1"/>
    <col min="10743" max="10743" width="12.5" style="2" customWidth="1"/>
    <col min="10744" max="10745" width="15" style="2" customWidth="1"/>
    <col min="10746" max="10746" width="11.375" style="2" customWidth="1"/>
    <col min="10747" max="10747" width="9" style="2"/>
    <col min="10748" max="10748" width="13.25" style="2" customWidth="1"/>
    <col min="10749" max="10991" width="9" style="2"/>
    <col min="10992" max="10992" width="18.625" style="2" customWidth="1"/>
    <col min="10993" max="10993" width="19.125" style="2" customWidth="1"/>
    <col min="10994" max="10994" width="12" style="2" customWidth="1"/>
    <col min="10995" max="10995" width="12.375" style="2" customWidth="1"/>
    <col min="10996" max="10996" width="15.25" style="2" customWidth="1"/>
    <col min="10997" max="10997" width="9.625" style="2" customWidth="1"/>
    <col min="10998" max="10998" width="20.5" style="2" customWidth="1"/>
    <col min="10999" max="10999" width="12.5" style="2" customWidth="1"/>
    <col min="11000" max="11001" width="15" style="2" customWidth="1"/>
    <col min="11002" max="11002" width="11.375" style="2" customWidth="1"/>
    <col min="11003" max="11003" width="9" style="2"/>
    <col min="11004" max="11004" width="13.25" style="2" customWidth="1"/>
    <col min="11005" max="11247" width="9" style="2"/>
    <col min="11248" max="11248" width="18.625" style="2" customWidth="1"/>
    <col min="11249" max="11249" width="19.125" style="2" customWidth="1"/>
    <col min="11250" max="11250" width="12" style="2" customWidth="1"/>
    <col min="11251" max="11251" width="12.375" style="2" customWidth="1"/>
    <col min="11252" max="11252" width="15.25" style="2" customWidth="1"/>
    <col min="11253" max="11253" width="9.625" style="2" customWidth="1"/>
    <col min="11254" max="11254" width="20.5" style="2" customWidth="1"/>
    <col min="11255" max="11255" width="12.5" style="2" customWidth="1"/>
    <col min="11256" max="11257" width="15" style="2" customWidth="1"/>
    <col min="11258" max="11258" width="11.375" style="2" customWidth="1"/>
    <col min="11259" max="11259" width="9" style="2"/>
    <col min="11260" max="11260" width="13.25" style="2" customWidth="1"/>
    <col min="11261" max="11503" width="9" style="2"/>
    <col min="11504" max="11504" width="18.625" style="2" customWidth="1"/>
    <col min="11505" max="11505" width="19.125" style="2" customWidth="1"/>
    <col min="11506" max="11506" width="12" style="2" customWidth="1"/>
    <col min="11507" max="11507" width="12.375" style="2" customWidth="1"/>
    <col min="11508" max="11508" width="15.25" style="2" customWidth="1"/>
    <col min="11509" max="11509" width="9.625" style="2" customWidth="1"/>
    <col min="11510" max="11510" width="20.5" style="2" customWidth="1"/>
    <col min="11511" max="11511" width="12.5" style="2" customWidth="1"/>
    <col min="11512" max="11513" width="15" style="2" customWidth="1"/>
    <col min="11514" max="11514" width="11.375" style="2" customWidth="1"/>
    <col min="11515" max="11515" width="9" style="2"/>
    <col min="11516" max="11516" width="13.25" style="2" customWidth="1"/>
    <col min="11517" max="11759" width="9" style="2"/>
    <col min="11760" max="11760" width="18.625" style="2" customWidth="1"/>
    <col min="11761" max="11761" width="19.125" style="2" customWidth="1"/>
    <col min="11762" max="11762" width="12" style="2" customWidth="1"/>
    <col min="11763" max="11763" width="12.375" style="2" customWidth="1"/>
    <col min="11764" max="11764" width="15.25" style="2" customWidth="1"/>
    <col min="11765" max="11765" width="9.625" style="2" customWidth="1"/>
    <col min="11766" max="11766" width="20.5" style="2" customWidth="1"/>
    <col min="11767" max="11767" width="12.5" style="2" customWidth="1"/>
    <col min="11768" max="11769" width="15" style="2" customWidth="1"/>
    <col min="11770" max="11770" width="11.375" style="2" customWidth="1"/>
    <col min="11771" max="11771" width="9" style="2"/>
    <col min="11772" max="11772" width="13.25" style="2" customWidth="1"/>
    <col min="11773" max="12015" width="9" style="2"/>
    <col min="12016" max="12016" width="18.625" style="2" customWidth="1"/>
    <col min="12017" max="12017" width="19.125" style="2" customWidth="1"/>
    <col min="12018" max="12018" width="12" style="2" customWidth="1"/>
    <col min="12019" max="12019" width="12.375" style="2" customWidth="1"/>
    <col min="12020" max="12020" width="15.25" style="2" customWidth="1"/>
    <col min="12021" max="12021" width="9.625" style="2" customWidth="1"/>
    <col min="12022" max="12022" width="20.5" style="2" customWidth="1"/>
    <col min="12023" max="12023" width="12.5" style="2" customWidth="1"/>
    <col min="12024" max="12025" width="15" style="2" customWidth="1"/>
    <col min="12026" max="12026" width="11.375" style="2" customWidth="1"/>
    <col min="12027" max="12027" width="9" style="2"/>
    <col min="12028" max="12028" width="13.25" style="2" customWidth="1"/>
    <col min="12029" max="12271" width="9" style="2"/>
    <col min="12272" max="12272" width="18.625" style="2" customWidth="1"/>
    <col min="12273" max="12273" width="19.125" style="2" customWidth="1"/>
    <col min="12274" max="12274" width="12" style="2" customWidth="1"/>
    <col min="12275" max="12275" width="12.375" style="2" customWidth="1"/>
    <col min="12276" max="12276" width="15.25" style="2" customWidth="1"/>
    <col min="12277" max="12277" width="9.625" style="2" customWidth="1"/>
    <col min="12278" max="12278" width="20.5" style="2" customWidth="1"/>
    <col min="12279" max="12279" width="12.5" style="2" customWidth="1"/>
    <col min="12280" max="12281" width="15" style="2" customWidth="1"/>
    <col min="12282" max="12282" width="11.375" style="2" customWidth="1"/>
    <col min="12283" max="12283" width="9" style="2"/>
    <col min="12284" max="12284" width="13.25" style="2" customWidth="1"/>
    <col min="12285" max="12527" width="9" style="2"/>
    <col min="12528" max="12528" width="18.625" style="2" customWidth="1"/>
    <col min="12529" max="12529" width="19.125" style="2" customWidth="1"/>
    <col min="12530" max="12530" width="12" style="2" customWidth="1"/>
    <col min="12531" max="12531" width="12.375" style="2" customWidth="1"/>
    <col min="12532" max="12532" width="15.25" style="2" customWidth="1"/>
    <col min="12533" max="12533" width="9.625" style="2" customWidth="1"/>
    <col min="12534" max="12534" width="20.5" style="2" customWidth="1"/>
    <col min="12535" max="12535" width="12.5" style="2" customWidth="1"/>
    <col min="12536" max="12537" width="15" style="2" customWidth="1"/>
    <col min="12538" max="12538" width="11.375" style="2" customWidth="1"/>
    <col min="12539" max="12539" width="9" style="2"/>
    <col min="12540" max="12540" width="13.25" style="2" customWidth="1"/>
    <col min="12541" max="12783" width="9" style="2"/>
    <col min="12784" max="12784" width="18.625" style="2" customWidth="1"/>
    <col min="12785" max="12785" width="19.125" style="2" customWidth="1"/>
    <col min="12786" max="12786" width="12" style="2" customWidth="1"/>
    <col min="12787" max="12787" width="12.375" style="2" customWidth="1"/>
    <col min="12788" max="12788" width="15.25" style="2" customWidth="1"/>
    <col min="12789" max="12789" width="9.625" style="2" customWidth="1"/>
    <col min="12790" max="12790" width="20.5" style="2" customWidth="1"/>
    <col min="12791" max="12791" width="12.5" style="2" customWidth="1"/>
    <col min="12792" max="12793" width="15" style="2" customWidth="1"/>
    <col min="12794" max="12794" width="11.375" style="2" customWidth="1"/>
    <col min="12795" max="12795" width="9" style="2"/>
    <col min="12796" max="12796" width="13.25" style="2" customWidth="1"/>
    <col min="12797" max="13039" width="9" style="2"/>
    <col min="13040" max="13040" width="18.625" style="2" customWidth="1"/>
    <col min="13041" max="13041" width="19.125" style="2" customWidth="1"/>
    <col min="13042" max="13042" width="12" style="2" customWidth="1"/>
    <col min="13043" max="13043" width="12.375" style="2" customWidth="1"/>
    <col min="13044" max="13044" width="15.25" style="2" customWidth="1"/>
    <col min="13045" max="13045" width="9.625" style="2" customWidth="1"/>
    <col min="13046" max="13046" width="20.5" style="2" customWidth="1"/>
    <col min="13047" max="13047" width="12.5" style="2" customWidth="1"/>
    <col min="13048" max="13049" width="15" style="2" customWidth="1"/>
    <col min="13050" max="13050" width="11.375" style="2" customWidth="1"/>
    <col min="13051" max="13051" width="9" style="2"/>
    <col min="13052" max="13052" width="13.25" style="2" customWidth="1"/>
    <col min="13053" max="13295" width="9" style="2"/>
    <col min="13296" max="13296" width="18.625" style="2" customWidth="1"/>
    <col min="13297" max="13297" width="19.125" style="2" customWidth="1"/>
    <col min="13298" max="13298" width="12" style="2" customWidth="1"/>
    <col min="13299" max="13299" width="12.375" style="2" customWidth="1"/>
    <col min="13300" max="13300" width="15.25" style="2" customWidth="1"/>
    <col min="13301" max="13301" width="9.625" style="2" customWidth="1"/>
    <col min="13302" max="13302" width="20.5" style="2" customWidth="1"/>
    <col min="13303" max="13303" width="12.5" style="2" customWidth="1"/>
    <col min="13304" max="13305" width="15" style="2" customWidth="1"/>
    <col min="13306" max="13306" width="11.375" style="2" customWidth="1"/>
    <col min="13307" max="13307" width="9" style="2"/>
    <col min="13308" max="13308" width="13.25" style="2" customWidth="1"/>
    <col min="13309" max="13551" width="9" style="2"/>
    <col min="13552" max="13552" width="18.625" style="2" customWidth="1"/>
    <col min="13553" max="13553" width="19.125" style="2" customWidth="1"/>
    <col min="13554" max="13554" width="12" style="2" customWidth="1"/>
    <col min="13555" max="13555" width="12.375" style="2" customWidth="1"/>
    <col min="13556" max="13556" width="15.25" style="2" customWidth="1"/>
    <col min="13557" max="13557" width="9.625" style="2" customWidth="1"/>
    <col min="13558" max="13558" width="20.5" style="2" customWidth="1"/>
    <col min="13559" max="13559" width="12.5" style="2" customWidth="1"/>
    <col min="13560" max="13561" width="15" style="2" customWidth="1"/>
    <col min="13562" max="13562" width="11.375" style="2" customWidth="1"/>
    <col min="13563" max="13563" width="9" style="2"/>
    <col min="13564" max="13564" width="13.25" style="2" customWidth="1"/>
    <col min="13565" max="13807" width="9" style="2"/>
    <col min="13808" max="13808" width="18.625" style="2" customWidth="1"/>
    <col min="13809" max="13809" width="19.125" style="2" customWidth="1"/>
    <col min="13810" max="13810" width="12" style="2" customWidth="1"/>
    <col min="13811" max="13811" width="12.375" style="2" customWidth="1"/>
    <col min="13812" max="13812" width="15.25" style="2" customWidth="1"/>
    <col min="13813" max="13813" width="9.625" style="2" customWidth="1"/>
    <col min="13814" max="13814" width="20.5" style="2" customWidth="1"/>
    <col min="13815" max="13815" width="12.5" style="2" customWidth="1"/>
    <col min="13816" max="13817" width="15" style="2" customWidth="1"/>
    <col min="13818" max="13818" width="11.375" style="2" customWidth="1"/>
    <col min="13819" max="13819" width="9" style="2"/>
    <col min="13820" max="13820" width="13.25" style="2" customWidth="1"/>
    <col min="13821" max="14063" width="9" style="2"/>
    <col min="14064" max="14064" width="18.625" style="2" customWidth="1"/>
    <col min="14065" max="14065" width="19.125" style="2" customWidth="1"/>
    <col min="14066" max="14066" width="12" style="2" customWidth="1"/>
    <col min="14067" max="14067" width="12.375" style="2" customWidth="1"/>
    <col min="14068" max="14068" width="15.25" style="2" customWidth="1"/>
    <col min="14069" max="14069" width="9.625" style="2" customWidth="1"/>
    <col min="14070" max="14070" width="20.5" style="2" customWidth="1"/>
    <col min="14071" max="14071" width="12.5" style="2" customWidth="1"/>
    <col min="14072" max="14073" width="15" style="2" customWidth="1"/>
    <col min="14074" max="14074" width="11.375" style="2" customWidth="1"/>
    <col min="14075" max="14075" width="9" style="2"/>
    <col min="14076" max="14076" width="13.25" style="2" customWidth="1"/>
    <col min="14077" max="14319" width="9" style="2"/>
    <col min="14320" max="14320" width="18.625" style="2" customWidth="1"/>
    <col min="14321" max="14321" width="19.125" style="2" customWidth="1"/>
    <col min="14322" max="14322" width="12" style="2" customWidth="1"/>
    <col min="14323" max="14323" width="12.375" style="2" customWidth="1"/>
    <col min="14324" max="14324" width="15.25" style="2" customWidth="1"/>
    <col min="14325" max="14325" width="9.625" style="2" customWidth="1"/>
    <col min="14326" max="14326" width="20.5" style="2" customWidth="1"/>
    <col min="14327" max="14327" width="12.5" style="2" customWidth="1"/>
    <col min="14328" max="14329" width="15" style="2" customWidth="1"/>
    <col min="14330" max="14330" width="11.375" style="2" customWidth="1"/>
    <col min="14331" max="14331" width="9" style="2"/>
    <col min="14332" max="14332" width="13.25" style="2" customWidth="1"/>
    <col min="14333" max="14575" width="9" style="2"/>
    <col min="14576" max="14576" width="18.625" style="2" customWidth="1"/>
    <col min="14577" max="14577" width="19.125" style="2" customWidth="1"/>
    <col min="14578" max="14578" width="12" style="2" customWidth="1"/>
    <col min="14579" max="14579" width="12.375" style="2" customWidth="1"/>
    <col min="14580" max="14580" width="15.25" style="2" customWidth="1"/>
    <col min="14581" max="14581" width="9.625" style="2" customWidth="1"/>
    <col min="14582" max="14582" width="20.5" style="2" customWidth="1"/>
    <col min="14583" max="14583" width="12.5" style="2" customWidth="1"/>
    <col min="14584" max="14585" width="15" style="2" customWidth="1"/>
    <col min="14586" max="14586" width="11.375" style="2" customWidth="1"/>
    <col min="14587" max="14587" width="9" style="2"/>
    <col min="14588" max="14588" width="13.25" style="2" customWidth="1"/>
    <col min="14589" max="14831" width="9" style="2"/>
    <col min="14832" max="14832" width="18.625" style="2" customWidth="1"/>
    <col min="14833" max="14833" width="19.125" style="2" customWidth="1"/>
    <col min="14834" max="14834" width="12" style="2" customWidth="1"/>
    <col min="14835" max="14835" width="12.375" style="2" customWidth="1"/>
    <col min="14836" max="14836" width="15.25" style="2" customWidth="1"/>
    <col min="14837" max="14837" width="9.625" style="2" customWidth="1"/>
    <col min="14838" max="14838" width="20.5" style="2" customWidth="1"/>
    <col min="14839" max="14839" width="12.5" style="2" customWidth="1"/>
    <col min="14840" max="14841" width="15" style="2" customWidth="1"/>
    <col min="14842" max="14842" width="11.375" style="2" customWidth="1"/>
    <col min="14843" max="14843" width="9" style="2"/>
    <col min="14844" max="14844" width="13.25" style="2" customWidth="1"/>
    <col min="14845" max="15087" width="9" style="2"/>
    <col min="15088" max="15088" width="18.625" style="2" customWidth="1"/>
    <col min="15089" max="15089" width="19.125" style="2" customWidth="1"/>
    <col min="15090" max="15090" width="12" style="2" customWidth="1"/>
    <col min="15091" max="15091" width="12.375" style="2" customWidth="1"/>
    <col min="15092" max="15092" width="15.25" style="2" customWidth="1"/>
    <col min="15093" max="15093" width="9.625" style="2" customWidth="1"/>
    <col min="15094" max="15094" width="20.5" style="2" customWidth="1"/>
    <col min="15095" max="15095" width="12.5" style="2" customWidth="1"/>
    <col min="15096" max="15097" width="15" style="2" customWidth="1"/>
    <col min="15098" max="15098" width="11.375" style="2" customWidth="1"/>
    <col min="15099" max="15099" width="9" style="2"/>
    <col min="15100" max="15100" width="13.25" style="2" customWidth="1"/>
    <col min="15101" max="15343" width="9" style="2"/>
    <col min="15344" max="15344" width="18.625" style="2" customWidth="1"/>
    <col min="15345" max="15345" width="19.125" style="2" customWidth="1"/>
    <col min="15346" max="15346" width="12" style="2" customWidth="1"/>
    <col min="15347" max="15347" width="12.375" style="2" customWidth="1"/>
    <col min="15348" max="15348" width="15.25" style="2" customWidth="1"/>
    <col min="15349" max="15349" width="9.625" style="2" customWidth="1"/>
    <col min="15350" max="15350" width="20.5" style="2" customWidth="1"/>
    <col min="15351" max="15351" width="12.5" style="2" customWidth="1"/>
    <col min="15352" max="15353" width="15" style="2" customWidth="1"/>
    <col min="15354" max="15354" width="11.375" style="2" customWidth="1"/>
    <col min="15355" max="15355" width="9" style="2"/>
    <col min="15356" max="15356" width="13.25" style="2" customWidth="1"/>
    <col min="15357" max="15599" width="9" style="2"/>
    <col min="15600" max="15600" width="18.625" style="2" customWidth="1"/>
    <col min="15601" max="15601" width="19.125" style="2" customWidth="1"/>
    <col min="15602" max="15602" width="12" style="2" customWidth="1"/>
    <col min="15603" max="15603" width="12.375" style="2" customWidth="1"/>
    <col min="15604" max="15604" width="15.25" style="2" customWidth="1"/>
    <col min="15605" max="15605" width="9.625" style="2" customWidth="1"/>
    <col min="15606" max="15606" width="20.5" style="2" customWidth="1"/>
    <col min="15607" max="15607" width="12.5" style="2" customWidth="1"/>
    <col min="15608" max="15609" width="15" style="2" customWidth="1"/>
    <col min="15610" max="15610" width="11.375" style="2" customWidth="1"/>
    <col min="15611" max="15611" width="9" style="2"/>
    <col min="15612" max="15612" width="13.25" style="2" customWidth="1"/>
    <col min="15613" max="15855" width="9" style="2"/>
    <col min="15856" max="15856" width="18.625" style="2" customWidth="1"/>
    <col min="15857" max="15857" width="19.125" style="2" customWidth="1"/>
    <col min="15858" max="15858" width="12" style="2" customWidth="1"/>
    <col min="15859" max="15859" width="12.375" style="2" customWidth="1"/>
    <col min="15860" max="15860" width="15.25" style="2" customWidth="1"/>
    <col min="15861" max="15861" width="9.625" style="2" customWidth="1"/>
    <col min="15862" max="15862" width="20.5" style="2" customWidth="1"/>
    <col min="15863" max="15863" width="12.5" style="2" customWidth="1"/>
    <col min="15864" max="15865" width="15" style="2" customWidth="1"/>
    <col min="15866" max="15866" width="11.375" style="2" customWidth="1"/>
    <col min="15867" max="15867" width="9" style="2"/>
    <col min="15868" max="15868" width="13.25" style="2" customWidth="1"/>
    <col min="15869" max="16111" width="9" style="2"/>
    <col min="16112" max="16112" width="18.625" style="2" customWidth="1"/>
    <col min="16113" max="16113" width="19.125" style="2" customWidth="1"/>
    <col min="16114" max="16114" width="12" style="2" customWidth="1"/>
    <col min="16115" max="16115" width="12.375" style="2" customWidth="1"/>
    <col min="16116" max="16116" width="15.25" style="2" customWidth="1"/>
    <col min="16117" max="16117" width="9.625" style="2" customWidth="1"/>
    <col min="16118" max="16118" width="20.5" style="2" customWidth="1"/>
    <col min="16119" max="16119" width="12.5" style="2" customWidth="1"/>
    <col min="16120" max="16121" width="15" style="2" customWidth="1"/>
    <col min="16122" max="16122" width="11.375" style="2" customWidth="1"/>
    <col min="16123" max="16123" width="9" style="2"/>
    <col min="16124" max="16124" width="13.25" style="2" customWidth="1"/>
    <col min="16125" max="16384" width="9" style="2"/>
  </cols>
  <sheetData>
    <row r="1" ht="18" customHeight="1" spans="1:12">
      <c r="A1" s="6" t="s">
        <v>133</v>
      </c>
      <c r="B1" s="6"/>
      <c r="C1" s="6"/>
      <c r="D1" s="6"/>
      <c r="E1" s="6"/>
      <c r="F1" s="7"/>
      <c r="G1" s="6"/>
      <c r="H1" s="6"/>
      <c r="I1" s="7"/>
      <c r="J1" s="6"/>
      <c r="K1" s="6"/>
      <c r="L1" s="6"/>
    </row>
    <row r="2" ht="18" customHeight="1" spans="1:12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="1" customFormat="1" ht="31" customHeight="1" spans="1:12">
      <c r="A3" s="10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2" t="s">
        <v>7</v>
      </c>
      <c r="G3" s="13" t="s">
        <v>8</v>
      </c>
      <c r="H3" s="10" t="s">
        <v>9</v>
      </c>
      <c r="I3" s="12" t="s">
        <v>10</v>
      </c>
      <c r="J3" s="12" t="s">
        <v>11</v>
      </c>
      <c r="K3" s="12" t="s">
        <v>12</v>
      </c>
      <c r="L3" s="12" t="s">
        <v>13</v>
      </c>
    </row>
    <row r="4" s="1" customFormat="1" ht="31" customHeight="1" spans="1:12">
      <c r="A4" s="14" t="s">
        <v>14</v>
      </c>
      <c r="B4" s="15"/>
      <c r="C4" s="16"/>
      <c r="D4" s="17"/>
      <c r="E4" s="18"/>
      <c r="F4" s="19">
        <f>SUM(F5:F21)</f>
        <v>67320</v>
      </c>
      <c r="G4" s="20"/>
      <c r="H4" s="17"/>
      <c r="I4" s="19">
        <f>SUMIFS($I$4:$I$64,$A$4:$A$64,#REF!)</f>
        <v>0</v>
      </c>
      <c r="J4" s="19">
        <f>SUM(J5:J21)</f>
        <v>13924420</v>
      </c>
      <c r="K4" s="19">
        <f>SUM(K5:K21)</f>
        <v>696.22</v>
      </c>
      <c r="L4" s="19">
        <f>SUM(L5:L21)</f>
        <v>13925116.22</v>
      </c>
    </row>
    <row r="5" ht="16" customHeight="1" spans="1:12">
      <c r="A5" s="14" t="s">
        <v>15</v>
      </c>
      <c r="B5" s="21" t="s">
        <v>39</v>
      </c>
      <c r="C5" s="22" t="s">
        <v>40</v>
      </c>
      <c r="D5" s="23" t="s">
        <v>41</v>
      </c>
      <c r="E5" s="24" t="s">
        <v>22</v>
      </c>
      <c r="F5" s="25">
        <v>300</v>
      </c>
      <c r="G5" s="26">
        <v>0.0275</v>
      </c>
      <c r="H5" s="27" t="s">
        <v>42</v>
      </c>
      <c r="I5" s="25">
        <f t="shared" ref="I5:I21" si="0">IF((YEAR(D5)+LEFT(E5,2*LEN(E5)-LENB(E5)))=2021,F5*10000,0)</f>
        <v>0</v>
      </c>
      <c r="J5" s="25">
        <f t="shared" ref="J5:J8" si="1">F5*G5*10000*0.5</f>
        <v>41250</v>
      </c>
      <c r="K5" s="25">
        <f t="shared" ref="K5:K21" si="2">ROUND((J5+I5)*0.00005,2)</f>
        <v>2.06</v>
      </c>
      <c r="L5" s="25">
        <f t="shared" ref="L5:L21" si="3">I5+J5+K5</f>
        <v>41252.06</v>
      </c>
    </row>
    <row r="6" ht="16" customHeight="1" spans="1:12">
      <c r="A6" s="14" t="s">
        <v>15</v>
      </c>
      <c r="B6" s="21" t="s">
        <v>39</v>
      </c>
      <c r="C6" s="22" t="s">
        <v>40</v>
      </c>
      <c r="D6" s="23" t="s">
        <v>41</v>
      </c>
      <c r="E6" s="24" t="s">
        <v>22</v>
      </c>
      <c r="F6" s="25">
        <v>300</v>
      </c>
      <c r="G6" s="26">
        <v>0.0275</v>
      </c>
      <c r="H6" s="27" t="s">
        <v>43</v>
      </c>
      <c r="I6" s="25">
        <f t="shared" si="0"/>
        <v>0</v>
      </c>
      <c r="J6" s="25">
        <f t="shared" si="1"/>
        <v>41250</v>
      </c>
      <c r="K6" s="25">
        <f t="shared" si="2"/>
        <v>2.06</v>
      </c>
      <c r="L6" s="25">
        <f t="shared" si="3"/>
        <v>41252.06</v>
      </c>
    </row>
    <row r="7" ht="16" customHeight="1" spans="1:12">
      <c r="A7" s="14" t="s">
        <v>15</v>
      </c>
      <c r="B7" s="21" t="s">
        <v>70</v>
      </c>
      <c r="C7" s="22" t="s">
        <v>40</v>
      </c>
      <c r="D7" s="23" t="s">
        <v>68</v>
      </c>
      <c r="E7" s="24" t="s">
        <v>22</v>
      </c>
      <c r="F7" s="25">
        <v>11560</v>
      </c>
      <c r="G7" s="26">
        <v>0.0407</v>
      </c>
      <c r="H7" s="27" t="s">
        <v>69</v>
      </c>
      <c r="I7" s="25">
        <f t="shared" si="0"/>
        <v>0</v>
      </c>
      <c r="J7" s="25">
        <f t="shared" si="1"/>
        <v>2352460</v>
      </c>
      <c r="K7" s="25">
        <f t="shared" si="2"/>
        <v>117.62</v>
      </c>
      <c r="L7" s="25">
        <f t="shared" si="3"/>
        <v>2352577.62</v>
      </c>
    </row>
    <row r="8" ht="16" customHeight="1" spans="1:12">
      <c r="A8" s="14" t="s">
        <v>15</v>
      </c>
      <c r="B8" s="21" t="s">
        <v>70</v>
      </c>
      <c r="C8" s="22" t="s">
        <v>40</v>
      </c>
      <c r="D8" s="23" t="s">
        <v>68</v>
      </c>
      <c r="E8" s="24" t="s">
        <v>22</v>
      </c>
      <c r="F8" s="25">
        <v>11560</v>
      </c>
      <c r="G8" s="26">
        <v>0.0407</v>
      </c>
      <c r="H8" s="27" t="s">
        <v>71</v>
      </c>
      <c r="I8" s="25">
        <f t="shared" si="0"/>
        <v>0</v>
      </c>
      <c r="J8" s="25">
        <f t="shared" si="1"/>
        <v>2352460</v>
      </c>
      <c r="K8" s="25">
        <f t="shared" si="2"/>
        <v>117.62</v>
      </c>
      <c r="L8" s="25">
        <f t="shared" si="3"/>
        <v>2352577.62</v>
      </c>
    </row>
    <row r="9" ht="16" customHeight="1" spans="1:12">
      <c r="A9" s="14" t="s">
        <v>15</v>
      </c>
      <c r="B9" s="21" t="s">
        <v>77</v>
      </c>
      <c r="C9" s="22" t="s">
        <v>40</v>
      </c>
      <c r="D9" s="23">
        <v>43566</v>
      </c>
      <c r="E9" s="24" t="s">
        <v>49</v>
      </c>
      <c r="F9" s="25">
        <v>2400</v>
      </c>
      <c r="G9" s="26">
        <v>0.0341</v>
      </c>
      <c r="H9" s="27" t="s">
        <v>76</v>
      </c>
      <c r="I9" s="25">
        <f t="shared" si="0"/>
        <v>0</v>
      </c>
      <c r="J9" s="25">
        <f t="shared" ref="J9:J13" si="4">F9*G9*10000</f>
        <v>818400</v>
      </c>
      <c r="K9" s="25">
        <f t="shared" si="2"/>
        <v>40.92</v>
      </c>
      <c r="L9" s="25">
        <f t="shared" si="3"/>
        <v>818440.92</v>
      </c>
    </row>
    <row r="10" ht="16" customHeight="1" spans="1:12">
      <c r="A10" s="14" t="s">
        <v>15</v>
      </c>
      <c r="B10" s="21" t="s">
        <v>78</v>
      </c>
      <c r="C10" s="22" t="s">
        <v>40</v>
      </c>
      <c r="D10" s="23">
        <v>43566</v>
      </c>
      <c r="E10" s="24" t="s">
        <v>19</v>
      </c>
      <c r="F10" s="25">
        <v>2600</v>
      </c>
      <c r="G10" s="26">
        <v>0.0354</v>
      </c>
      <c r="H10" s="27" t="s">
        <v>76</v>
      </c>
      <c r="I10" s="25">
        <f t="shared" si="0"/>
        <v>0</v>
      </c>
      <c r="J10" s="25">
        <f t="shared" si="4"/>
        <v>920400</v>
      </c>
      <c r="K10" s="25">
        <f t="shared" si="2"/>
        <v>46.02</v>
      </c>
      <c r="L10" s="25">
        <f t="shared" si="3"/>
        <v>920446.02</v>
      </c>
    </row>
    <row r="11" ht="16" customHeight="1" spans="1:12">
      <c r="A11" s="14" t="s">
        <v>15</v>
      </c>
      <c r="B11" s="21" t="s">
        <v>79</v>
      </c>
      <c r="C11" s="22" t="s">
        <v>40</v>
      </c>
      <c r="D11" s="23">
        <v>43566</v>
      </c>
      <c r="E11" s="24" t="s">
        <v>22</v>
      </c>
      <c r="F11" s="25">
        <v>2000</v>
      </c>
      <c r="G11" s="26">
        <v>0.0352</v>
      </c>
      <c r="H11" s="27" t="s">
        <v>76</v>
      </c>
      <c r="I11" s="25">
        <f t="shared" si="0"/>
        <v>0</v>
      </c>
      <c r="J11" s="25">
        <f t="shared" ref="J11:J21" si="5">F11*G11*10000*0.5</f>
        <v>352000</v>
      </c>
      <c r="K11" s="25">
        <f t="shared" si="2"/>
        <v>17.6</v>
      </c>
      <c r="L11" s="25">
        <f t="shared" si="3"/>
        <v>352017.6</v>
      </c>
    </row>
    <row r="12" ht="16" customHeight="1" spans="1:12">
      <c r="A12" s="14" t="s">
        <v>15</v>
      </c>
      <c r="B12" s="21" t="s">
        <v>79</v>
      </c>
      <c r="C12" s="22" t="s">
        <v>40</v>
      </c>
      <c r="D12" s="23">
        <v>43566</v>
      </c>
      <c r="E12" s="24" t="s">
        <v>22</v>
      </c>
      <c r="F12" s="25">
        <v>2000</v>
      </c>
      <c r="G12" s="26">
        <v>0.0352</v>
      </c>
      <c r="H12" s="27" t="s">
        <v>80</v>
      </c>
      <c r="I12" s="25">
        <f t="shared" si="0"/>
        <v>0</v>
      </c>
      <c r="J12" s="25">
        <f t="shared" si="5"/>
        <v>352000</v>
      </c>
      <c r="K12" s="25">
        <f t="shared" si="2"/>
        <v>17.6</v>
      </c>
      <c r="L12" s="25">
        <f t="shared" si="3"/>
        <v>352017.6</v>
      </c>
    </row>
    <row r="13" ht="16" customHeight="1" spans="1:12">
      <c r="A13" s="14" t="s">
        <v>15</v>
      </c>
      <c r="B13" s="21" t="s">
        <v>86</v>
      </c>
      <c r="C13" s="22" t="s">
        <v>40</v>
      </c>
      <c r="D13" s="23">
        <v>43700</v>
      </c>
      <c r="E13" s="24" t="s">
        <v>19</v>
      </c>
      <c r="F13" s="25">
        <v>3000</v>
      </c>
      <c r="G13" s="26">
        <v>0.0332</v>
      </c>
      <c r="H13" s="27" t="s">
        <v>87</v>
      </c>
      <c r="I13" s="25">
        <f t="shared" si="0"/>
        <v>0</v>
      </c>
      <c r="J13" s="25">
        <f t="shared" si="4"/>
        <v>996000</v>
      </c>
      <c r="K13" s="25">
        <f t="shared" si="2"/>
        <v>49.8</v>
      </c>
      <c r="L13" s="25">
        <f t="shared" si="3"/>
        <v>996049.8</v>
      </c>
    </row>
    <row r="14" ht="16" customHeight="1" spans="1:12">
      <c r="A14" s="14" t="s">
        <v>15</v>
      </c>
      <c r="B14" s="21" t="s">
        <v>88</v>
      </c>
      <c r="C14" s="22" t="s">
        <v>40</v>
      </c>
      <c r="D14" s="23">
        <v>43700</v>
      </c>
      <c r="E14" s="24" t="s">
        <v>22</v>
      </c>
      <c r="F14" s="25">
        <v>3300</v>
      </c>
      <c r="G14" s="26">
        <v>0.0329</v>
      </c>
      <c r="H14" s="27" t="s">
        <v>87</v>
      </c>
      <c r="I14" s="25">
        <f t="shared" si="0"/>
        <v>0</v>
      </c>
      <c r="J14" s="25">
        <f t="shared" si="5"/>
        <v>542850</v>
      </c>
      <c r="K14" s="25">
        <f t="shared" si="2"/>
        <v>27.14</v>
      </c>
      <c r="L14" s="25">
        <f t="shared" si="3"/>
        <v>542877.14</v>
      </c>
    </row>
    <row r="15" ht="16" customHeight="1" spans="1:12">
      <c r="A15" s="14" t="s">
        <v>15</v>
      </c>
      <c r="B15" s="21" t="s">
        <v>88</v>
      </c>
      <c r="C15" s="22" t="s">
        <v>40</v>
      </c>
      <c r="D15" s="23">
        <v>43700</v>
      </c>
      <c r="E15" s="24" t="s">
        <v>22</v>
      </c>
      <c r="F15" s="25">
        <v>3300</v>
      </c>
      <c r="G15" s="26">
        <v>0.0329</v>
      </c>
      <c r="H15" s="27" t="s">
        <v>89</v>
      </c>
      <c r="I15" s="25">
        <f t="shared" si="0"/>
        <v>0</v>
      </c>
      <c r="J15" s="25">
        <f t="shared" si="5"/>
        <v>542850</v>
      </c>
      <c r="K15" s="25">
        <f t="shared" si="2"/>
        <v>27.14</v>
      </c>
      <c r="L15" s="25">
        <f t="shared" si="3"/>
        <v>542877.14</v>
      </c>
    </row>
    <row r="16" ht="16" customHeight="1" spans="1:12">
      <c r="A16" s="14" t="s">
        <v>15</v>
      </c>
      <c r="B16" s="21" t="s">
        <v>110</v>
      </c>
      <c r="C16" s="22" t="s">
        <v>40</v>
      </c>
      <c r="D16" s="23" t="s">
        <v>95</v>
      </c>
      <c r="E16" s="24" t="s">
        <v>103</v>
      </c>
      <c r="F16" s="25">
        <v>2500</v>
      </c>
      <c r="G16" s="26">
        <v>0.0383</v>
      </c>
      <c r="H16" s="27" t="s">
        <v>96</v>
      </c>
      <c r="I16" s="25">
        <f t="shared" si="0"/>
        <v>0</v>
      </c>
      <c r="J16" s="25">
        <f t="shared" si="5"/>
        <v>478750</v>
      </c>
      <c r="K16" s="25">
        <f t="shared" si="2"/>
        <v>23.94</v>
      </c>
      <c r="L16" s="25">
        <f t="shared" si="3"/>
        <v>478773.94</v>
      </c>
    </row>
    <row r="17" ht="16" customHeight="1" spans="1:12">
      <c r="A17" s="14" t="s">
        <v>15</v>
      </c>
      <c r="B17" s="21" t="s">
        <v>110</v>
      </c>
      <c r="C17" s="22" t="s">
        <v>40</v>
      </c>
      <c r="D17" s="23" t="s">
        <v>95</v>
      </c>
      <c r="E17" s="24" t="s">
        <v>103</v>
      </c>
      <c r="F17" s="25">
        <v>2500</v>
      </c>
      <c r="G17" s="26">
        <v>0.0383</v>
      </c>
      <c r="H17" s="27" t="s">
        <v>50</v>
      </c>
      <c r="I17" s="25">
        <f t="shared" si="0"/>
        <v>0</v>
      </c>
      <c r="J17" s="25">
        <f t="shared" si="5"/>
        <v>478750</v>
      </c>
      <c r="K17" s="25">
        <f t="shared" si="2"/>
        <v>23.94</v>
      </c>
      <c r="L17" s="25">
        <f t="shared" si="3"/>
        <v>478773.94</v>
      </c>
    </row>
    <row r="18" ht="16" customHeight="1" spans="1:12">
      <c r="A18" s="14" t="s">
        <v>15</v>
      </c>
      <c r="B18" s="28" t="s">
        <v>120</v>
      </c>
      <c r="C18" s="22" t="s">
        <v>40</v>
      </c>
      <c r="D18" s="27" t="s">
        <v>118</v>
      </c>
      <c r="E18" s="24" t="s">
        <v>103</v>
      </c>
      <c r="F18" s="25">
        <v>7000</v>
      </c>
      <c r="G18" s="26">
        <v>0.037</v>
      </c>
      <c r="H18" s="27" t="s">
        <v>121</v>
      </c>
      <c r="I18" s="29">
        <f t="shared" si="0"/>
        <v>0</v>
      </c>
      <c r="J18" s="25">
        <f t="shared" si="5"/>
        <v>1295000</v>
      </c>
      <c r="K18" s="25">
        <f t="shared" si="2"/>
        <v>64.75</v>
      </c>
      <c r="L18" s="25">
        <f t="shared" si="3"/>
        <v>1295064.75</v>
      </c>
    </row>
    <row r="19" ht="16" customHeight="1" spans="1:12">
      <c r="A19" s="14" t="s">
        <v>15</v>
      </c>
      <c r="B19" s="28" t="s">
        <v>120</v>
      </c>
      <c r="C19" s="22" t="s">
        <v>40</v>
      </c>
      <c r="D19" s="27" t="s">
        <v>118</v>
      </c>
      <c r="E19" s="24" t="s">
        <v>103</v>
      </c>
      <c r="F19" s="25">
        <v>7000</v>
      </c>
      <c r="G19" s="26">
        <v>0.037</v>
      </c>
      <c r="H19" s="27" t="s">
        <v>119</v>
      </c>
      <c r="I19" s="29">
        <f t="shared" si="0"/>
        <v>0</v>
      </c>
      <c r="J19" s="25">
        <f t="shared" si="5"/>
        <v>1295000</v>
      </c>
      <c r="K19" s="25">
        <f t="shared" si="2"/>
        <v>64.75</v>
      </c>
      <c r="L19" s="25">
        <f t="shared" si="3"/>
        <v>1295064.75</v>
      </c>
    </row>
    <row r="20" ht="16" customHeight="1" spans="1:12">
      <c r="A20" s="21" t="s">
        <v>15</v>
      </c>
      <c r="B20" s="28" t="s">
        <v>129</v>
      </c>
      <c r="C20" s="22" t="s">
        <v>40</v>
      </c>
      <c r="D20" s="27" t="s">
        <v>127</v>
      </c>
      <c r="E20" s="24" t="s">
        <v>130</v>
      </c>
      <c r="F20" s="25">
        <v>3000</v>
      </c>
      <c r="G20" s="26">
        <v>0.0355</v>
      </c>
      <c r="H20" s="27" t="s">
        <v>131</v>
      </c>
      <c r="I20" s="29">
        <f t="shared" si="0"/>
        <v>0</v>
      </c>
      <c r="J20" s="25">
        <f t="shared" si="5"/>
        <v>532500</v>
      </c>
      <c r="K20" s="25">
        <f t="shared" si="2"/>
        <v>26.63</v>
      </c>
      <c r="L20" s="25">
        <f t="shared" si="3"/>
        <v>532526.63</v>
      </c>
    </row>
    <row r="21" ht="16" customHeight="1" spans="1:12">
      <c r="A21" s="21" t="s">
        <v>15</v>
      </c>
      <c r="B21" s="28" t="s">
        <v>129</v>
      </c>
      <c r="C21" s="22" t="s">
        <v>40</v>
      </c>
      <c r="D21" s="27" t="s">
        <v>127</v>
      </c>
      <c r="E21" s="24" t="s">
        <v>130</v>
      </c>
      <c r="F21" s="25">
        <v>3000</v>
      </c>
      <c r="G21" s="26">
        <v>0.0355</v>
      </c>
      <c r="H21" s="27" t="s">
        <v>128</v>
      </c>
      <c r="I21" s="29">
        <f t="shared" si="0"/>
        <v>0</v>
      </c>
      <c r="J21" s="25">
        <f t="shared" si="5"/>
        <v>532500</v>
      </c>
      <c r="K21" s="25">
        <f t="shared" si="2"/>
        <v>26.63</v>
      </c>
      <c r="L21" s="25">
        <f t="shared" si="3"/>
        <v>532526.63</v>
      </c>
    </row>
  </sheetData>
  <mergeCells count="2">
    <mergeCell ref="A1:L1"/>
    <mergeCell ref="A2:L2"/>
  </mergeCells>
  <conditionalFormatting sqref="A4:A19">
    <cfRule type="expression" dxfId="0" priority="3" stopIfTrue="1">
      <formula>NOT(ISERROR(SEARCH("&lt;总计&gt;",A4)))</formula>
    </cfRule>
    <cfRule type="expression" dxfId="1" priority="2" stopIfTrue="1">
      <formula>NOT(ISERROR(SEARCH("&lt;合计&gt;",A4)))</formula>
    </cfRule>
    <cfRule type="expression" dxfId="1" priority="1" stopIfTrue="1">
      <formula>NOT(ISERROR(SEARCH("&lt;小计&gt;",A4)))</formula>
    </cfRule>
  </conditionalFormatting>
  <pageMargins left="0.75" right="0.75" top="1" bottom="1" header="0.5" footer="0.5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</vt:lpstr>
      <vt:lpstr>2022一般债券</vt:lpstr>
      <vt:lpstr>2022专项债券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2022-03-30T02:38:00Z</dcterms:created>
  <dcterms:modified xsi:type="dcterms:W3CDTF">2022-03-30T03:00:29Z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